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60" windowHeight="11895" activeTab="1"/>
  </bookViews>
  <sheets>
    <sheet name="Kennarar" sheetId="1" r:id="rId1"/>
    <sheet name="Allir starfsmenn - ársverk" sheetId="2" r:id="rId2"/>
  </sheets>
  <definedNames/>
  <calcPr fullCalcOnLoad="1"/>
</workbook>
</file>

<file path=xl/sharedStrings.xml><?xml version="1.0" encoding="utf-8"?>
<sst xmlns="http://schemas.openxmlformats.org/spreadsheetml/2006/main" count="137" uniqueCount="66">
  <si>
    <t>Lektorar</t>
  </si>
  <si>
    <t>Dósentar</t>
  </si>
  <si>
    <t>Prófessorar</t>
  </si>
  <si>
    <t>Aðjunktar</t>
  </si>
  <si>
    <t>Alls</t>
  </si>
  <si>
    <t>Karlar</t>
  </si>
  <si>
    <t>Konur</t>
  </si>
  <si>
    <t>Samtals</t>
  </si>
  <si>
    <t>alls</t>
  </si>
  <si>
    <t>Heilbrigðisvísindasvið</t>
  </si>
  <si>
    <t>Hjúkrunarfræðideild</t>
  </si>
  <si>
    <t>Aðjúnktar</t>
  </si>
  <si>
    <t>Læknadeild</t>
  </si>
  <si>
    <t>Lyfjafræðideild</t>
  </si>
  <si>
    <t>Matvæla- og næaringarfræðideild</t>
  </si>
  <si>
    <t>Sálfræðideild</t>
  </si>
  <si>
    <t>Tannlæknadeild</t>
  </si>
  <si>
    <t xml:space="preserve"> </t>
  </si>
  <si>
    <t>Hugvísindasvið</t>
  </si>
  <si>
    <t>Guðfræði- og trúarbragðadeild</t>
  </si>
  <si>
    <t>Íslensku- og menningardeild</t>
  </si>
  <si>
    <t>Deild erlendra tungumála, bókmennta og málvísinda</t>
  </si>
  <si>
    <t>Sagnfræði og heimspekideild</t>
  </si>
  <si>
    <t>Menntavísindasvið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</si>
  <si>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</si>
  <si>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</si>
  <si>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</si>
  <si>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</si>
  <si>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</si>
  <si>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</si>
  <si>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</si>
  <si>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Félagsvísindasvið</t>
  </si>
  <si>
    <t>Hagfræðideild</t>
  </si>
  <si>
    <t>Lagadeild</t>
  </si>
  <si>
    <t>Viðskiptafræðideild</t>
  </si>
  <si>
    <t>Stjórnmálafræðideild</t>
  </si>
  <si>
    <t>Félags- og mannvíisindadeild</t>
  </si>
  <si>
    <t>Alls:</t>
  </si>
  <si>
    <t>Fræðasvið</t>
  </si>
  <si>
    <t>Miðlægt</t>
  </si>
  <si>
    <t>Stofnair utan sviða</t>
  </si>
  <si>
    <t xml:space="preserve">Dósentar </t>
  </si>
  <si>
    <t>Sérfræðingar</t>
  </si>
  <si>
    <t>Rannsóknarfólk</t>
  </si>
  <si>
    <t xml:space="preserve">Skrifstofufólk  </t>
  </si>
  <si>
    <t>Skrifstofufólk</t>
  </si>
  <si>
    <t xml:space="preserve">Tæknifólk </t>
  </si>
  <si>
    <t>Tæknifólk</t>
  </si>
  <si>
    <t xml:space="preserve">Konur </t>
  </si>
  <si>
    <t xml:space="preserve">karlar </t>
  </si>
  <si>
    <t>Rannsóknarfólk, mest af styrkjum og sjálfsaflafé</t>
  </si>
  <si>
    <t>Samtals:</t>
  </si>
  <si>
    <t>Raunvísindastofnun</t>
  </si>
  <si>
    <t>Félagsráðgjafadeild</t>
  </si>
  <si>
    <t>3. Fræðasvið</t>
  </si>
  <si>
    <t>2. Miðlægt</t>
  </si>
  <si>
    <t>1. Stofnanir utan sviða</t>
  </si>
  <si>
    <t>Alls í HÍ 2011</t>
  </si>
  <si>
    <t>Fjöldi starfsmanna 2011</t>
  </si>
  <si>
    <t xml:space="preserve">1-3 Stjórnsýsla og fólk á sjálfsaflafé </t>
  </si>
  <si>
    <t>Ársverk 2011</t>
  </si>
  <si>
    <t>Akademískt starfsfólk (aðjúnktar meðtaldir)</t>
  </si>
  <si>
    <r>
      <t xml:space="preserve">Ársverk 2011 með </t>
    </r>
    <r>
      <rPr>
        <b/>
        <sz val="12"/>
        <color indexed="60"/>
        <rFont val="Tahoma"/>
        <family val="2"/>
      </rPr>
      <t>Raunvísindastofnun</t>
    </r>
  </si>
  <si>
    <r>
      <t xml:space="preserve">Fjöldi einstaklinga 2011 með </t>
    </r>
    <r>
      <rPr>
        <b/>
        <sz val="12"/>
        <color indexed="60"/>
        <rFont val="Tahoma"/>
        <family val="2"/>
      </rPr>
      <t>Raunvísindastofnun</t>
    </r>
  </si>
  <si>
    <t>Einstaklingar 2011</t>
  </si>
  <si>
    <t>Tölurnar eru úr starfsmannaskrá  frá desember 2011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</si>
</sst>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Calibri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2"/>
      <color indexed="6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Tahoma"/>
      <family val="2"/>
    </font>
    <font>
      <b/>
      <sz val="14"/>
      <color indexed="60"/>
      <name val="Calibri"/>
      <family val="2"/>
    </font>
    <font>
      <sz val="18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0"/>
      <color theme="1"/>
      <name val="Calibri"/>
      <family val="2"/>
    </font>
    <font>
      <b/>
      <sz val="12"/>
      <color theme="0"/>
      <name val="Tahoma"/>
      <family val="2"/>
    </font>
    <font>
      <b/>
      <sz val="14"/>
      <color rgb="FFC00000"/>
      <name val="Calibri"/>
      <family val="2"/>
    </font>
    <font>
      <sz val="18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0" fontId="2" fillId="10" borderId="11" xfId="0" applyNumberFormat="1" applyFont="1" applyFill="1" applyBorder="1" applyAlignment="1" applyProtection="1">
      <alignment/>
      <protection/>
    </xf>
    <xf numFmtId="14" fontId="2" fillId="10" borderId="11" xfId="0" applyNumberFormat="1" applyFont="1" applyFill="1" applyBorder="1" applyAlignment="1" applyProtection="1">
      <alignment horizontal="center"/>
      <protection/>
    </xf>
    <xf numFmtId="0" fontId="2" fillId="10" borderId="11" xfId="0" applyNumberFormat="1" applyFont="1" applyFill="1" applyBorder="1" applyAlignment="1" applyProtection="1">
      <alignment horizontal="center"/>
      <protection/>
    </xf>
    <xf numFmtId="1" fontId="2" fillId="10" borderId="11" xfId="0" applyNumberFormat="1" applyFont="1" applyFill="1" applyBorder="1" applyAlignment="1" applyProtection="1">
      <alignment horizontal="center"/>
      <protection/>
    </xf>
    <xf numFmtId="0" fontId="2" fillId="1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6" borderId="0" xfId="0" applyNumberFormat="1" applyFont="1" applyFill="1" applyBorder="1" applyAlignment="1" applyProtection="1">
      <alignment/>
      <protection/>
    </xf>
    <xf numFmtId="1" fontId="2" fillId="6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55" fillId="1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4" fontId="2" fillId="10" borderId="11" xfId="0" applyNumberFormat="1" applyFont="1" applyFill="1" applyBorder="1" applyAlignment="1" applyProtection="1">
      <alignment horizontal="left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164" fontId="2" fillId="34" borderId="0" xfId="0" applyNumberFormat="1" applyFont="1" applyFill="1" applyBorder="1" applyAlignment="1" applyProtection="1">
      <alignment horizontal="center"/>
      <protection/>
    </xf>
    <xf numFmtId="0" fontId="2" fillId="16" borderId="11" xfId="0" applyNumberFormat="1" applyFont="1" applyFill="1" applyBorder="1" applyAlignment="1" applyProtection="1">
      <alignment/>
      <protection/>
    </xf>
    <xf numFmtId="164" fontId="2" fillId="16" borderId="11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1" fontId="3" fillId="35" borderId="12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36" borderId="0" xfId="0" applyNumberFormat="1" applyFont="1" applyFill="1" applyBorder="1" applyAlignment="1" applyProtection="1">
      <alignment vertical="center"/>
      <protection/>
    </xf>
    <xf numFmtId="0" fontId="28" fillId="36" borderId="0" xfId="0" applyNumberFormat="1" applyFont="1" applyFill="1" applyBorder="1" applyAlignment="1" applyProtection="1">
      <alignment vertical="center"/>
      <protection/>
    </xf>
    <xf numFmtId="0" fontId="29" fillId="37" borderId="10" xfId="0" applyFont="1" applyFill="1" applyBorder="1" applyAlignment="1" applyProtection="1">
      <alignment horizontal="center"/>
      <protection/>
    </xf>
    <xf numFmtId="0" fontId="30" fillId="38" borderId="0" xfId="0" applyFont="1" applyFill="1" applyBorder="1" applyAlignment="1" applyProtection="1">
      <alignment horizontal="center" vertical="top" wrapText="1"/>
      <protection/>
    </xf>
    <xf numFmtId="0" fontId="29" fillId="37" borderId="0" xfId="0" applyFont="1" applyFill="1" applyBorder="1" applyAlignment="1" applyProtection="1">
      <alignment horizontal="center"/>
      <protection/>
    </xf>
    <xf numFmtId="0" fontId="27" fillId="4" borderId="13" xfId="0" applyNumberFormat="1" applyFont="1" applyFill="1" applyBorder="1" applyAlignment="1" applyProtection="1">
      <alignment/>
      <protection/>
    </xf>
    <xf numFmtId="0" fontId="28" fillId="4" borderId="14" xfId="0" applyNumberFormat="1" applyFont="1" applyFill="1" applyBorder="1" applyAlignment="1" applyProtection="1">
      <alignment/>
      <protection/>
    </xf>
    <xf numFmtId="0" fontId="28" fillId="4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 horizontal="center"/>
      <protection/>
    </xf>
    <xf numFmtId="0" fontId="56" fillId="2" borderId="13" xfId="0" applyNumberFormat="1" applyFont="1" applyFill="1" applyBorder="1" applyAlignment="1" applyProtection="1">
      <alignment/>
      <protection/>
    </xf>
    <xf numFmtId="0" fontId="28" fillId="2" borderId="14" xfId="0" applyNumberFormat="1" applyFont="1" applyFill="1" applyBorder="1" applyAlignment="1" applyProtection="1">
      <alignment/>
      <protection/>
    </xf>
    <xf numFmtId="0" fontId="28" fillId="2" borderId="15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7" borderId="13" xfId="0" applyNumberFormat="1" applyFont="1" applyFill="1" applyBorder="1" applyAlignment="1" applyProtection="1">
      <alignment/>
      <protection/>
    </xf>
    <xf numFmtId="0" fontId="27" fillId="7" borderId="14" xfId="0" applyNumberFormat="1" applyFont="1" applyFill="1" applyBorder="1" applyAlignment="1" applyProtection="1">
      <alignment/>
      <protection/>
    </xf>
    <xf numFmtId="0" fontId="27" fillId="7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wrapText="1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27" fillId="5" borderId="13" xfId="0" applyNumberFormat="1" applyFont="1" applyFill="1" applyBorder="1" applyAlignment="1" applyProtection="1">
      <alignment/>
      <protection/>
    </xf>
    <xf numFmtId="0" fontId="27" fillId="5" borderId="14" xfId="0" applyNumberFormat="1" applyFont="1" applyFill="1" applyBorder="1" applyAlignment="1" applyProtection="1">
      <alignment/>
      <protection/>
    </xf>
    <xf numFmtId="0" fontId="28" fillId="5" borderId="15" xfId="0" applyNumberFormat="1" applyFont="1" applyFill="1" applyBorder="1" applyAlignment="1" applyProtection="1">
      <alignment/>
      <protection/>
    </xf>
    <xf numFmtId="0" fontId="27" fillId="39" borderId="17" xfId="0" applyNumberFormat="1" applyFont="1" applyFill="1" applyBorder="1" applyAlignment="1" applyProtection="1">
      <alignment/>
      <protection/>
    </xf>
    <xf numFmtId="0" fontId="28" fillId="2" borderId="11" xfId="0" applyNumberFormat="1" applyFont="1" applyFill="1" applyBorder="1" applyAlignment="1" applyProtection="1">
      <alignment/>
      <protection/>
    </xf>
    <xf numFmtId="0" fontId="28" fillId="4" borderId="18" xfId="0" applyNumberFormat="1" applyFont="1" applyFill="1" applyBorder="1" applyAlignment="1" applyProtection="1">
      <alignment/>
      <protection/>
    </xf>
    <xf numFmtId="0" fontId="27" fillId="10" borderId="18" xfId="0" applyFont="1" applyFill="1" applyBorder="1" applyAlignment="1" applyProtection="1">
      <alignment horizontal="center"/>
      <protection/>
    </xf>
    <xf numFmtId="0" fontId="31" fillId="10" borderId="18" xfId="0" applyFont="1" applyFill="1" applyBorder="1" applyAlignment="1" applyProtection="1">
      <alignment horizontal="center"/>
      <protection/>
    </xf>
    <xf numFmtId="0" fontId="31" fillId="13" borderId="18" xfId="0" applyFont="1" applyFill="1" applyBorder="1" applyAlignment="1" applyProtection="1">
      <alignment horizontal="center"/>
      <protection/>
    </xf>
    <xf numFmtId="0" fontId="57" fillId="40" borderId="10" xfId="0" applyNumberFormat="1" applyFont="1" applyFill="1" applyBorder="1" applyAlignment="1" applyProtection="1">
      <alignment/>
      <protection/>
    </xf>
    <xf numFmtId="0" fontId="2" fillId="10" borderId="19" xfId="0" applyNumberFormat="1" applyFont="1" applyFill="1" applyBorder="1" applyAlignment="1" applyProtection="1">
      <alignment horizontal="center"/>
      <protection/>
    </xf>
    <xf numFmtId="0" fontId="2" fillId="10" borderId="19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7" fillId="4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40" borderId="0" xfId="0" applyNumberFormat="1" applyFont="1" applyFill="1" applyBorder="1" applyAlignment="1" applyProtection="1">
      <alignment/>
      <protection/>
    </xf>
    <xf numFmtId="0" fontId="3" fillId="35" borderId="12" xfId="0" applyNumberFormat="1" applyFont="1" applyFill="1" applyBorder="1" applyAlignment="1" applyProtection="1">
      <alignment/>
      <protection/>
    </xf>
    <xf numFmtId="0" fontId="2" fillId="35" borderId="12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2" fillId="40" borderId="10" xfId="0" applyNumberFormat="1" applyFont="1" applyFill="1" applyBorder="1" applyAlignment="1" applyProtection="1">
      <alignment/>
      <protection/>
    </xf>
    <xf numFmtId="0" fontId="2" fillId="40" borderId="10" xfId="0" applyNumberFormat="1" applyFont="1" applyFill="1" applyBorder="1" applyAlignment="1" applyProtection="1">
      <alignment/>
      <protection/>
    </xf>
    <xf numFmtId="0" fontId="2" fillId="10" borderId="20" xfId="0" applyNumberFormat="1" applyFont="1" applyFill="1" applyBorder="1" applyAlignment="1" applyProtection="1">
      <alignment horizontal="center"/>
      <protection/>
    </xf>
    <xf numFmtId="1" fontId="55" fillId="0" borderId="0" xfId="0" applyNumberFormat="1" applyFont="1" applyFill="1" applyBorder="1" applyAlignment="1" applyProtection="1">
      <alignment horizontal="center"/>
      <protection/>
    </xf>
    <xf numFmtId="0" fontId="2" fillId="10" borderId="2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7" fillId="18" borderId="18" xfId="0" applyFont="1" applyFill="1" applyBorder="1" applyAlignment="1" applyProtection="1">
      <alignment horizontal="center"/>
      <protection/>
    </xf>
    <xf numFmtId="0" fontId="27" fillId="19" borderId="18" xfId="0" applyFont="1" applyFill="1" applyBorder="1" applyAlignment="1" applyProtection="1">
      <alignment horizontal="center"/>
      <protection/>
    </xf>
    <xf numFmtId="0" fontId="27" fillId="11" borderId="18" xfId="0" applyFont="1" applyFill="1" applyBorder="1" applyAlignment="1" applyProtection="1">
      <alignment horizontal="center"/>
      <protection/>
    </xf>
    <xf numFmtId="0" fontId="28" fillId="5" borderId="18" xfId="0" applyNumberFormat="1" applyFont="1" applyFill="1" applyBorder="1" applyAlignment="1" applyProtection="1">
      <alignment/>
      <protection/>
    </xf>
    <xf numFmtId="0" fontId="27" fillId="7" borderId="18" xfId="0" applyNumberFormat="1" applyFont="1" applyFill="1" applyBorder="1" applyAlignment="1" applyProtection="1">
      <alignment/>
      <protection/>
    </xf>
    <xf numFmtId="0" fontId="7" fillId="10" borderId="20" xfId="0" applyNumberFormat="1" applyFont="1" applyFill="1" applyBorder="1" applyAlignment="1" applyProtection="1">
      <alignment horizontal="center"/>
      <protection/>
    </xf>
    <xf numFmtId="0" fontId="7" fillId="10" borderId="20" xfId="0" applyNumberFormat="1" applyFont="1" applyFill="1" applyBorder="1" applyAlignment="1" applyProtection="1">
      <alignment horizontal="left"/>
      <protection/>
    </xf>
    <xf numFmtId="0" fontId="7" fillId="1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40" borderId="0" xfId="0" applyFill="1" applyAlignment="1">
      <alignment/>
    </xf>
    <xf numFmtId="164" fontId="6" fillId="16" borderId="11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6" borderId="21" xfId="0" applyNumberFormat="1" applyFont="1" applyFill="1" applyBorder="1" applyAlignment="1" applyProtection="1">
      <alignment/>
      <protection/>
    </xf>
    <xf numFmtId="0" fontId="0" fillId="6" borderId="11" xfId="0" applyFill="1" applyBorder="1" applyAlignment="1">
      <alignment/>
    </xf>
    <xf numFmtId="164" fontId="0" fillId="6" borderId="11" xfId="0" applyNumberFormat="1" applyFill="1" applyBorder="1" applyAlignment="1">
      <alignment horizontal="center"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58" fillId="36" borderId="22" xfId="0" applyNumberFormat="1" applyFont="1" applyFill="1" applyBorder="1" applyAlignment="1" applyProtection="1">
      <alignment/>
      <protection/>
    </xf>
    <xf numFmtId="0" fontId="2" fillId="36" borderId="23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2" fillId="0" borderId="24" xfId="0" applyNumberFormat="1" applyFont="1" applyFill="1" applyBorder="1" applyAlignment="1" applyProtection="1">
      <alignment/>
      <protection/>
    </xf>
    <xf numFmtId="0" fontId="57" fillId="40" borderId="25" xfId="0" applyNumberFormat="1" applyFont="1" applyFill="1" applyBorder="1" applyAlignment="1" applyProtection="1">
      <alignment/>
      <protection/>
    </xf>
    <xf numFmtId="0" fontId="0" fillId="10" borderId="26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2" fillId="16" borderId="29" xfId="0" applyNumberFormat="1" applyFont="1" applyFill="1" applyBorder="1" applyAlignment="1" applyProtection="1">
      <alignment/>
      <protection/>
    </xf>
    <xf numFmtId="0" fontId="0" fillId="16" borderId="30" xfId="0" applyFill="1" applyBorder="1" applyAlignment="1">
      <alignment/>
    </xf>
    <xf numFmtId="0" fontId="53" fillId="10" borderId="3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16" borderId="30" xfId="0" applyNumberFormat="1" applyFill="1" applyBorder="1" applyAlignment="1">
      <alignment horizontal="center"/>
    </xf>
    <xf numFmtId="0" fontId="31" fillId="16" borderId="18" xfId="0" applyFont="1" applyFill="1" applyBorder="1" applyAlignment="1" applyProtection="1">
      <alignment horizontal="center"/>
      <protection/>
    </xf>
    <xf numFmtId="0" fontId="31" fillId="18" borderId="18" xfId="0" applyFont="1" applyFill="1" applyBorder="1" applyAlignment="1" applyProtection="1">
      <alignment horizontal="center"/>
      <protection/>
    </xf>
    <xf numFmtId="0" fontId="31" fillId="12" borderId="18" xfId="0" applyFont="1" applyFill="1" applyBorder="1" applyAlignment="1" applyProtection="1">
      <alignment horizontal="center"/>
      <protection/>
    </xf>
    <xf numFmtId="0" fontId="31" fillId="19" borderId="18" xfId="0" applyFont="1" applyFill="1" applyBorder="1" applyAlignment="1" applyProtection="1">
      <alignment horizontal="center"/>
      <protection/>
    </xf>
    <xf numFmtId="0" fontId="31" fillId="9" borderId="18" xfId="0" applyFont="1" applyFill="1" applyBorder="1" applyAlignment="1" applyProtection="1">
      <alignment horizontal="center"/>
      <protection/>
    </xf>
    <xf numFmtId="0" fontId="31" fillId="11" borderId="18" xfId="0" applyFont="1" applyFill="1" applyBorder="1" applyAlignment="1" applyProtection="1">
      <alignment horizontal="center"/>
      <protection/>
    </xf>
    <xf numFmtId="0" fontId="31" fillId="17" borderId="18" xfId="0" applyFont="1" applyFill="1" applyBorder="1" applyAlignment="1" applyProtection="1">
      <alignment horizontal="center"/>
      <protection/>
    </xf>
    <xf numFmtId="0" fontId="32" fillId="41" borderId="10" xfId="0" applyFont="1" applyFill="1" applyBorder="1" applyAlignment="1" applyProtection="1">
      <alignment wrapText="1"/>
      <protection/>
    </xf>
    <xf numFmtId="0" fontId="59" fillId="41" borderId="0" xfId="0" applyNumberFormat="1" applyFont="1" applyFill="1" applyBorder="1" applyAlignment="1" applyProtection="1">
      <alignment horizontal="center" vertical="top"/>
      <protection/>
    </xf>
    <xf numFmtId="0" fontId="31" fillId="4" borderId="17" xfId="0" applyFont="1" applyFill="1" applyBorder="1" applyAlignment="1" applyProtection="1">
      <alignment wrapText="1"/>
      <protection/>
    </xf>
    <xf numFmtId="0" fontId="31" fillId="4" borderId="17" xfId="0" applyNumberFormat="1" applyFont="1" applyFill="1" applyBorder="1" applyAlignment="1" applyProtection="1">
      <alignment/>
      <protection/>
    </xf>
    <xf numFmtId="0" fontId="27" fillId="4" borderId="17" xfId="0" applyNumberFormat="1" applyFont="1" applyFill="1" applyBorder="1" applyAlignment="1" applyProtection="1">
      <alignment horizontal="center"/>
      <protection/>
    </xf>
    <xf numFmtId="0" fontId="31" fillId="2" borderId="15" xfId="0" applyFont="1" applyFill="1" applyBorder="1" applyAlignment="1" applyProtection="1">
      <alignment wrapText="1"/>
      <protection/>
    </xf>
    <xf numFmtId="0" fontId="31" fillId="2" borderId="14" xfId="0" applyFont="1" applyFill="1" applyBorder="1" applyAlignment="1" applyProtection="1">
      <alignment wrapText="1"/>
      <protection/>
    </xf>
    <xf numFmtId="0" fontId="27" fillId="2" borderId="17" xfId="0" applyFont="1" applyFill="1" applyBorder="1" applyAlignment="1" applyProtection="1">
      <alignment horizontal="center" wrapText="1"/>
      <protection/>
    </xf>
    <xf numFmtId="0" fontId="31" fillId="0" borderId="14" xfId="0" applyFont="1" applyFill="1" applyBorder="1" applyAlignment="1" applyProtection="1">
      <alignment wrapText="1"/>
      <protection/>
    </xf>
    <xf numFmtId="0" fontId="31" fillId="7" borderId="17" xfId="0" applyFont="1" applyFill="1" applyBorder="1" applyAlignment="1" applyProtection="1">
      <alignment wrapText="1"/>
      <protection/>
    </xf>
    <xf numFmtId="0" fontId="27" fillId="7" borderId="17" xfId="0" applyFont="1" applyFill="1" applyBorder="1" applyAlignment="1" applyProtection="1">
      <alignment horizontal="center" wrapText="1"/>
      <protection/>
    </xf>
    <xf numFmtId="0" fontId="60" fillId="9" borderId="17" xfId="0" applyFont="1" applyFill="1" applyBorder="1" applyAlignment="1" applyProtection="1">
      <alignment wrapText="1"/>
      <protection/>
    </xf>
    <xf numFmtId="0" fontId="31" fillId="5" borderId="17" xfId="0" applyFont="1" applyFill="1" applyBorder="1" applyAlignment="1" applyProtection="1">
      <alignment wrapText="1"/>
      <protection/>
    </xf>
    <xf numFmtId="0" fontId="27" fillId="5" borderId="17" xfId="0" applyFont="1" applyFill="1" applyBorder="1" applyAlignment="1" applyProtection="1">
      <alignment horizontal="center" wrapText="1"/>
      <protection/>
    </xf>
    <xf numFmtId="0" fontId="61" fillId="41" borderId="15" xfId="0" applyFont="1" applyFill="1" applyBorder="1" applyAlignment="1" applyProtection="1">
      <alignment wrapText="1"/>
      <protection/>
    </xf>
    <xf numFmtId="0" fontId="27" fillId="10" borderId="32" xfId="0" applyFont="1" applyFill="1" applyBorder="1" applyAlignment="1" applyProtection="1">
      <alignment horizontal="center"/>
      <protection/>
    </xf>
    <xf numFmtId="0" fontId="27" fillId="18" borderId="32" xfId="0" applyFont="1" applyFill="1" applyBorder="1" applyAlignment="1" applyProtection="1">
      <alignment horizontal="center"/>
      <protection/>
    </xf>
    <xf numFmtId="0" fontId="27" fillId="19" borderId="32" xfId="0" applyFont="1" applyFill="1" applyBorder="1" applyAlignment="1" applyProtection="1">
      <alignment horizontal="center"/>
      <protection/>
    </xf>
    <xf numFmtId="0" fontId="27" fillId="11" borderId="32" xfId="0" applyFont="1" applyFill="1" applyBorder="1" applyAlignment="1" applyProtection="1">
      <alignment horizontal="center"/>
      <protection/>
    </xf>
    <xf numFmtId="0" fontId="61" fillId="41" borderId="21" xfId="0" applyFont="1" applyFill="1" applyBorder="1" applyAlignment="1" applyProtection="1">
      <alignment horizontal="center" wrapText="1"/>
      <protection/>
    </xf>
    <xf numFmtId="0" fontId="30" fillId="38" borderId="25" xfId="0" applyFont="1" applyFill="1" applyBorder="1" applyAlignment="1" applyProtection="1">
      <alignment horizontal="center" vertical="top" wrapText="1"/>
      <protection/>
    </xf>
    <xf numFmtId="1" fontId="30" fillId="38" borderId="33" xfId="0" applyNumberFormat="1" applyFont="1" applyFill="1" applyBorder="1" applyAlignment="1" applyProtection="1">
      <alignment horizontal="center" vertical="top" wrapText="1"/>
      <protection/>
    </xf>
    <xf numFmtId="0" fontId="31" fillId="10" borderId="34" xfId="0" applyFont="1" applyFill="1" applyBorder="1" applyAlignment="1" applyProtection="1">
      <alignment horizontal="center"/>
      <protection/>
    </xf>
    <xf numFmtId="0" fontId="32" fillId="10" borderId="35" xfId="0" applyFont="1" applyFill="1" applyBorder="1" applyAlignment="1" applyProtection="1">
      <alignment horizontal="center"/>
      <protection/>
    </xf>
    <xf numFmtId="0" fontId="31" fillId="16" borderId="34" xfId="0" applyFont="1" applyFill="1" applyBorder="1" applyAlignment="1" applyProtection="1">
      <alignment horizontal="center"/>
      <protection/>
    </xf>
    <xf numFmtId="0" fontId="32" fillId="16" borderId="35" xfId="0" applyFont="1" applyFill="1" applyBorder="1" applyAlignment="1" applyProtection="1">
      <alignment horizontal="center"/>
      <protection/>
    </xf>
    <xf numFmtId="0" fontId="27" fillId="10" borderId="34" xfId="0" applyFont="1" applyFill="1" applyBorder="1" applyAlignment="1" applyProtection="1">
      <alignment horizontal="center"/>
      <protection/>
    </xf>
    <xf numFmtId="0" fontId="27" fillId="10" borderId="35" xfId="0" applyFont="1" applyFill="1" applyBorder="1" applyAlignment="1" applyProtection="1">
      <alignment horizontal="center"/>
      <protection/>
    </xf>
    <xf numFmtId="0" fontId="27" fillId="18" borderId="34" xfId="0" applyFont="1" applyFill="1" applyBorder="1" applyAlignment="1" applyProtection="1">
      <alignment horizontal="center"/>
      <protection/>
    </xf>
    <xf numFmtId="0" fontId="27" fillId="18" borderId="35" xfId="0" applyFont="1" applyFill="1" applyBorder="1" applyAlignment="1" applyProtection="1">
      <alignment horizontal="center"/>
      <protection/>
    </xf>
    <xf numFmtId="0" fontId="27" fillId="19" borderId="34" xfId="0" applyFont="1" applyFill="1" applyBorder="1" applyAlignment="1" applyProtection="1">
      <alignment horizontal="center"/>
      <protection/>
    </xf>
    <xf numFmtId="0" fontId="27" fillId="19" borderId="35" xfId="0" applyFont="1" applyFill="1" applyBorder="1" applyAlignment="1" applyProtection="1">
      <alignment horizontal="center"/>
      <protection/>
    </xf>
    <xf numFmtId="0" fontId="31" fillId="11" borderId="34" xfId="0" applyFont="1" applyFill="1" applyBorder="1" applyAlignment="1" applyProtection="1">
      <alignment horizontal="center"/>
      <protection/>
    </xf>
    <xf numFmtId="0" fontId="32" fillId="11" borderId="35" xfId="0" applyFont="1" applyFill="1" applyBorder="1" applyAlignment="1" applyProtection="1">
      <alignment horizontal="center"/>
      <protection/>
    </xf>
    <xf numFmtId="0" fontId="31" fillId="17" borderId="34" xfId="0" applyFont="1" applyFill="1" applyBorder="1" applyAlignment="1" applyProtection="1">
      <alignment horizontal="center"/>
      <protection/>
    </xf>
    <xf numFmtId="0" fontId="32" fillId="17" borderId="35" xfId="0" applyFont="1" applyFill="1" applyBorder="1" applyAlignment="1" applyProtection="1">
      <alignment horizontal="center"/>
      <protection/>
    </xf>
    <xf numFmtId="0" fontId="27" fillId="11" borderId="34" xfId="0" applyFont="1" applyFill="1" applyBorder="1" applyAlignment="1" applyProtection="1">
      <alignment horizontal="center"/>
      <protection/>
    </xf>
    <xf numFmtId="0" fontId="27" fillId="11" borderId="35" xfId="0" applyFont="1" applyFill="1" applyBorder="1" applyAlignment="1" applyProtection="1">
      <alignment horizontal="center"/>
      <protection/>
    </xf>
    <xf numFmtId="0" fontId="61" fillId="41" borderId="36" xfId="0" applyFont="1" applyFill="1" applyBorder="1" applyAlignment="1" applyProtection="1">
      <alignment horizontal="center" wrapText="1"/>
      <protection/>
    </xf>
    <xf numFmtId="0" fontId="61" fillId="41" borderId="37" xfId="0" applyFont="1" applyFill="1" applyBorder="1" applyAlignment="1" applyProtection="1">
      <alignment horizontal="center" wrapText="1"/>
      <protection/>
    </xf>
    <xf numFmtId="0" fontId="61" fillId="41" borderId="31" xfId="0" applyFont="1" applyFill="1" applyBorder="1" applyAlignment="1" applyProtection="1">
      <alignment horizontal="center" wrapText="1"/>
      <protection/>
    </xf>
    <xf numFmtId="0" fontId="32" fillId="10" borderId="32" xfId="0" applyFont="1" applyFill="1" applyBorder="1" applyAlignment="1" applyProtection="1">
      <alignment horizontal="center"/>
      <protection/>
    </xf>
    <xf numFmtId="0" fontId="32" fillId="16" borderId="32" xfId="0" applyFont="1" applyFill="1" applyBorder="1" applyAlignment="1" applyProtection="1">
      <alignment horizontal="center"/>
      <protection/>
    </xf>
    <xf numFmtId="0" fontId="32" fillId="18" borderId="32" xfId="0" applyFont="1" applyFill="1" applyBorder="1" applyAlignment="1" applyProtection="1">
      <alignment horizontal="center"/>
      <protection/>
    </xf>
    <xf numFmtId="0" fontId="32" fillId="12" borderId="32" xfId="0" applyFont="1" applyFill="1" applyBorder="1" applyAlignment="1" applyProtection="1">
      <alignment horizontal="center"/>
      <protection/>
    </xf>
    <xf numFmtId="0" fontId="32" fillId="19" borderId="32" xfId="0" applyFont="1" applyFill="1" applyBorder="1" applyAlignment="1" applyProtection="1">
      <alignment horizontal="center"/>
      <protection/>
    </xf>
    <xf numFmtId="0" fontId="32" fillId="13" borderId="32" xfId="0" applyFont="1" applyFill="1" applyBorder="1" applyAlignment="1" applyProtection="1">
      <alignment horizontal="center"/>
      <protection/>
    </xf>
    <xf numFmtId="0" fontId="32" fillId="9" borderId="32" xfId="0" applyFont="1" applyFill="1" applyBorder="1" applyAlignment="1" applyProtection="1">
      <alignment horizontal="center"/>
      <protection/>
    </xf>
    <xf numFmtId="0" fontId="32" fillId="11" borderId="32" xfId="0" applyFont="1" applyFill="1" applyBorder="1" applyAlignment="1" applyProtection="1">
      <alignment horizontal="center"/>
      <protection/>
    </xf>
    <xf numFmtId="0" fontId="32" fillId="17" borderId="32" xfId="0" applyFont="1" applyFill="1" applyBorder="1" applyAlignment="1" applyProtection="1">
      <alignment horizontal="center"/>
      <protection/>
    </xf>
    <xf numFmtId="0" fontId="31" fillId="0" borderId="25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2" fillId="0" borderId="33" xfId="0" applyFont="1" applyFill="1" applyBorder="1" applyAlignment="1" applyProtection="1">
      <alignment horizontal="center"/>
      <protection/>
    </xf>
    <xf numFmtId="0" fontId="31" fillId="18" borderId="34" xfId="0" applyFont="1" applyFill="1" applyBorder="1" applyAlignment="1" applyProtection="1">
      <alignment horizontal="center"/>
      <protection/>
    </xf>
    <xf numFmtId="0" fontId="32" fillId="18" borderId="35" xfId="0" applyFont="1" applyFill="1" applyBorder="1" applyAlignment="1" applyProtection="1">
      <alignment horizontal="center"/>
      <protection/>
    </xf>
    <xf numFmtId="0" fontId="31" fillId="12" borderId="34" xfId="0" applyFont="1" applyFill="1" applyBorder="1" applyAlignment="1" applyProtection="1">
      <alignment horizontal="center"/>
      <protection/>
    </xf>
    <xf numFmtId="0" fontId="32" fillId="12" borderId="35" xfId="0" applyFont="1" applyFill="1" applyBorder="1" applyAlignment="1" applyProtection="1">
      <alignment horizontal="center"/>
      <protection/>
    </xf>
    <xf numFmtId="0" fontId="31" fillId="19" borderId="34" xfId="0" applyFont="1" applyFill="1" applyBorder="1" applyAlignment="1" applyProtection="1">
      <alignment horizontal="center"/>
      <protection/>
    </xf>
    <xf numFmtId="0" fontId="32" fillId="19" borderId="35" xfId="0" applyFont="1" applyFill="1" applyBorder="1" applyAlignment="1" applyProtection="1">
      <alignment horizontal="center"/>
      <protection/>
    </xf>
    <xf numFmtId="0" fontId="31" fillId="13" borderId="34" xfId="0" applyFont="1" applyFill="1" applyBorder="1" applyAlignment="1" applyProtection="1">
      <alignment horizontal="center"/>
      <protection/>
    </xf>
    <xf numFmtId="0" fontId="32" fillId="13" borderId="35" xfId="0" applyFont="1" applyFill="1" applyBorder="1" applyAlignment="1" applyProtection="1">
      <alignment horizontal="center"/>
      <protection/>
    </xf>
    <xf numFmtId="0" fontId="31" fillId="9" borderId="34" xfId="0" applyFont="1" applyFill="1" applyBorder="1" applyAlignment="1" applyProtection="1">
      <alignment horizontal="center"/>
      <protection/>
    </xf>
    <xf numFmtId="0" fontId="32" fillId="9" borderId="35" xfId="0" applyFont="1" applyFill="1" applyBorder="1" applyAlignment="1" applyProtection="1">
      <alignment horizontal="center"/>
      <protection/>
    </xf>
    <xf numFmtId="0" fontId="30" fillId="38" borderId="22" xfId="0" applyFont="1" applyFill="1" applyBorder="1" applyAlignment="1" applyProtection="1">
      <alignment horizontal="center" vertical="top"/>
      <protection/>
    </xf>
    <xf numFmtId="0" fontId="30" fillId="38" borderId="23" xfId="0" applyFont="1" applyFill="1" applyBorder="1" applyAlignment="1" applyProtection="1">
      <alignment horizontal="center" vertical="top"/>
      <protection/>
    </xf>
    <xf numFmtId="0" fontId="30" fillId="38" borderId="24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31</xdr:row>
      <xdr:rowOff>133350</xdr:rowOff>
    </xdr:from>
    <xdr:to>
      <xdr:col>11</xdr:col>
      <xdr:colOff>466725</xdr:colOff>
      <xdr:row>57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19100" y="6324600"/>
          <a:ext cx="10172700" cy="50006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Nánari skýringar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bak við starfsheitin í töflunni.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Kennarastarfsheiti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skýra sig sjálf hér eru skýringar á öðrum starfsheitum  í þessari flokkun: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Sérfræðingar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Akademískir starfsmenn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, vísindamenn, fræðimenn eða sérfræðingar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Rannsóknarfólk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Rannsóknarfólk sem ekki hefur akademískt hæfi, starfsmenn á rannsóknarstofum, háskólanemar, nýdokorar og aðstoðarmenn við rannsóknir (oftast á sérstöku rannsóknarstyrkjum).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Skrifstofufólk: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Stofnanir/einingar  utan sviða: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Reiknistofnun, Endurmenntun, Háskólasetrin úti á landi, Bókasafn Stakkahlíð, Rannsóknarþjónustan, Háskólaútgáfan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2.Skrifstofufólk Miðlægt: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Námsráðgjöf, Nemendaskrá, Alþjóðaskrifstofa, Kennslumiðstöð, kennslusvið, vísindasvið, starfsmannasvið, fjármálasvið, markaðs- og samskiptasvið, framkvæmda- og tæknisvið, rekstur fasteigna, rektorsskrifstofa, háskólasjóður, skjalasafn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Skrifstofufólk fræðasviða og stofnana sem heyra undir fræðasvið: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Heilbrigðisvísindasvið - læknadeild, hjúkrunarfræði, Rannsóknarstofa í hjúkrunarfræði, lyfjafræði, Rannsóknarstofa í lyfja og eiturefnafræði, lýðheilsuvísindi, sjúkraþjálfun, geisla- og lífeindafræði, líffærafræði, Lífeðlisfræðistofnun, matvæla- og næringarfræði, sálfræðideild, tannlæknadeild,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Félagsvísindasvið -viðskiptafræðideild,  hagfræðideild,  Viðskiptafræðistofnun, félagsráðgjafadeild, félags- og mannvísindadeild, Félagsvísindastofnun, Rannsóknarstofa í kvenna og kynjafræði,  lagadeild, Lagastofnun, stjórnmálafræðideild, Stofnun stjórnsýslufræða, Alþjóðamálastofnun,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Hugvísindasvið -Guðfræði- og trúarbragðafræðideild, íslensku- og menningardeild, deild erlendra tungumála bókmennta og málvísinda, sagnfræði- og heimspekideild, Málvísindastofnun, Stofnun Vigdísar Finnbogadóttur, Sagnfræðistofnun,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Menntavísindasvið, rannsóknarstofur Menntavísindasvið,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Símenntun  Stakkahlíð,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Verkfræði- og náttúruvísindasvið, Iðnaðarverkfræði- og vélaverkfræði- og tölvuverkfræði, jarðvísindadeild,líf- og umhverfisdeild, rafmagns- og tölvuverkfræðideild, raunvísindadeild, umhverfis- og byggingaverkfræðideild, Líffræðistofnun, Rannsóknarmiðstöð í jarðskjálftaverkfræði, Sjávarútvegsstofnun.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(margir í þessum hópi eru starfsmenn sem þiggja laun sín af sjálfsaflafé).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Tæknifólk: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umsjónarmenn, tæknifólk, iðnaðarmenn, ræstitæknar, baðverðir, starfsmenn lóðar, klíník á tannlæknadeild</a:t>
          </a:r>
        </a:p>
      </xdr:txBody>
    </xdr:sp>
    <xdr:clientData/>
  </xdr:twoCellAnchor>
  <xdr:twoCellAnchor>
    <xdr:from>
      <xdr:col>0</xdr:col>
      <xdr:colOff>190500</xdr:colOff>
      <xdr:row>31</xdr:row>
      <xdr:rowOff>95250</xdr:rowOff>
    </xdr:from>
    <xdr:to>
      <xdr:col>0</xdr:col>
      <xdr:colOff>219075</xdr:colOff>
      <xdr:row>60</xdr:row>
      <xdr:rowOff>114300</xdr:rowOff>
    </xdr:to>
    <xdr:sp>
      <xdr:nvSpPr>
        <xdr:cNvPr id="2" name="Straight Arrow Connector 6"/>
        <xdr:cNvSpPr>
          <a:spLocks/>
        </xdr:cNvSpPr>
      </xdr:nvSpPr>
      <xdr:spPr>
        <a:xfrm flipH="1">
          <a:off x="190500" y="6286500"/>
          <a:ext cx="28575" cy="5543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00390625" style="31" customWidth="1"/>
    <col min="2" max="2" width="27.57421875" style="31" customWidth="1"/>
    <col min="3" max="4" width="7.00390625" style="31" customWidth="1"/>
    <col min="5" max="5" width="8.140625" style="31" customWidth="1"/>
    <col min="6" max="7" width="7.00390625" style="31" customWidth="1"/>
    <col min="8" max="8" width="7.57421875" style="31" customWidth="1"/>
    <col min="9" max="10" width="7.00390625" style="31" customWidth="1"/>
    <col min="11" max="11" width="8.140625" style="31" customWidth="1"/>
    <col min="12" max="13" width="7.00390625" style="31" customWidth="1"/>
    <col min="14" max="14" width="7.8515625" style="31" customWidth="1"/>
    <col min="15" max="15" width="7.00390625" style="31" customWidth="1"/>
    <col min="16" max="16384" width="9.140625" style="31" customWidth="1"/>
  </cols>
  <sheetData>
    <row r="1" spans="1:5" ht="15.75" thickBot="1">
      <c r="A1" s="32" t="s">
        <v>65</v>
      </c>
      <c r="B1" s="33"/>
      <c r="C1" s="33"/>
      <c r="D1" s="33"/>
      <c r="E1" s="33"/>
    </row>
    <row r="2" spans="2:15" ht="15">
      <c r="B2" s="120"/>
      <c r="C2" s="183" t="s">
        <v>0</v>
      </c>
      <c r="D2" s="184"/>
      <c r="E2" s="185"/>
      <c r="F2" s="183" t="s">
        <v>1</v>
      </c>
      <c r="G2" s="184"/>
      <c r="H2" s="185"/>
      <c r="I2" s="183" t="s">
        <v>2</v>
      </c>
      <c r="J2" s="184"/>
      <c r="K2" s="185"/>
      <c r="L2" s="183" t="s">
        <v>3</v>
      </c>
      <c r="M2" s="184"/>
      <c r="N2" s="185"/>
      <c r="O2" s="34" t="s">
        <v>4</v>
      </c>
    </row>
    <row r="3" spans="2:15" ht="23.25">
      <c r="B3" s="121">
        <v>2011</v>
      </c>
      <c r="C3" s="140" t="s">
        <v>5</v>
      </c>
      <c r="D3" s="35" t="s">
        <v>6</v>
      </c>
      <c r="E3" s="141" t="s">
        <v>7</v>
      </c>
      <c r="F3" s="140" t="s">
        <v>5</v>
      </c>
      <c r="G3" s="35" t="s">
        <v>6</v>
      </c>
      <c r="H3" s="141" t="s">
        <v>7</v>
      </c>
      <c r="I3" s="140" t="s">
        <v>5</v>
      </c>
      <c r="J3" s="35" t="s">
        <v>6</v>
      </c>
      <c r="K3" s="141" t="s">
        <v>7</v>
      </c>
      <c r="L3" s="140" t="s">
        <v>5</v>
      </c>
      <c r="M3" s="35" t="s">
        <v>6</v>
      </c>
      <c r="N3" s="141" t="s">
        <v>7</v>
      </c>
      <c r="O3" s="36" t="s">
        <v>7</v>
      </c>
    </row>
    <row r="4" spans="1:15" ht="15">
      <c r="A4" s="37" t="s">
        <v>31</v>
      </c>
      <c r="B4" s="122" t="s">
        <v>53</v>
      </c>
      <c r="C4" s="142">
        <v>1</v>
      </c>
      <c r="D4" s="60">
        <v>3</v>
      </c>
      <c r="E4" s="143">
        <f aca="true" t="shared" si="0" ref="E4:E9">C4+D4</f>
        <v>4</v>
      </c>
      <c r="F4" s="142">
        <v>0</v>
      </c>
      <c r="G4" s="60">
        <v>3</v>
      </c>
      <c r="H4" s="143">
        <f aca="true" t="shared" si="1" ref="H4:H9">F4+G4</f>
        <v>3</v>
      </c>
      <c r="I4" s="142">
        <v>0</v>
      </c>
      <c r="J4" s="60">
        <v>2</v>
      </c>
      <c r="K4" s="143">
        <f aca="true" t="shared" si="2" ref="K4:K9">I4+J4</f>
        <v>2</v>
      </c>
      <c r="L4" s="142">
        <v>1</v>
      </c>
      <c r="M4" s="60">
        <v>2</v>
      </c>
      <c r="N4" s="143">
        <f aca="true" t="shared" si="3" ref="N4:N9">M4+L4</f>
        <v>3</v>
      </c>
      <c r="O4" s="161">
        <f aca="true" t="shared" si="4" ref="O4:O9">E4+H4+K4+N4</f>
        <v>12</v>
      </c>
    </row>
    <row r="5" spans="1:15" ht="15">
      <c r="A5" s="38"/>
      <c r="B5" s="122" t="s">
        <v>32</v>
      </c>
      <c r="C5" s="144">
        <v>1</v>
      </c>
      <c r="D5" s="113">
        <v>1</v>
      </c>
      <c r="E5" s="145">
        <f t="shared" si="0"/>
        <v>2</v>
      </c>
      <c r="F5" s="144">
        <v>3</v>
      </c>
      <c r="G5" s="113">
        <v>0</v>
      </c>
      <c r="H5" s="145">
        <f t="shared" si="1"/>
        <v>3</v>
      </c>
      <c r="I5" s="144">
        <v>5</v>
      </c>
      <c r="J5" s="113">
        <v>0</v>
      </c>
      <c r="K5" s="145">
        <f t="shared" si="2"/>
        <v>5</v>
      </c>
      <c r="L5" s="144">
        <v>0</v>
      </c>
      <c r="M5" s="113">
        <v>0</v>
      </c>
      <c r="N5" s="145">
        <f t="shared" si="3"/>
        <v>0</v>
      </c>
      <c r="O5" s="162">
        <f t="shared" si="4"/>
        <v>10</v>
      </c>
    </row>
    <row r="6" spans="1:15" ht="15">
      <c r="A6" s="38"/>
      <c r="B6" s="122" t="s">
        <v>33</v>
      </c>
      <c r="C6" s="142">
        <v>5</v>
      </c>
      <c r="D6" s="60">
        <v>2</v>
      </c>
      <c r="E6" s="143">
        <f t="shared" si="0"/>
        <v>7</v>
      </c>
      <c r="F6" s="142">
        <v>6</v>
      </c>
      <c r="G6" s="60">
        <v>2</v>
      </c>
      <c r="H6" s="143">
        <f t="shared" si="1"/>
        <v>8</v>
      </c>
      <c r="I6" s="142">
        <v>2</v>
      </c>
      <c r="J6" s="60">
        <v>4</v>
      </c>
      <c r="K6" s="143">
        <f t="shared" si="2"/>
        <v>6</v>
      </c>
      <c r="L6" s="142"/>
      <c r="M6" s="60"/>
      <c r="N6" s="143">
        <f t="shared" si="3"/>
        <v>0</v>
      </c>
      <c r="O6" s="161">
        <f t="shared" si="4"/>
        <v>21</v>
      </c>
    </row>
    <row r="7" spans="1:15" ht="15">
      <c r="A7" s="38"/>
      <c r="B7" s="122" t="s">
        <v>34</v>
      </c>
      <c r="C7" s="144">
        <v>8</v>
      </c>
      <c r="D7" s="113">
        <v>2</v>
      </c>
      <c r="E7" s="145">
        <f t="shared" si="0"/>
        <v>10</v>
      </c>
      <c r="F7" s="144">
        <v>4</v>
      </c>
      <c r="G7" s="113">
        <v>2</v>
      </c>
      <c r="H7" s="145">
        <f t="shared" si="1"/>
        <v>6</v>
      </c>
      <c r="I7" s="144">
        <v>5</v>
      </c>
      <c r="J7" s="113">
        <v>0</v>
      </c>
      <c r="K7" s="145">
        <f t="shared" si="2"/>
        <v>5</v>
      </c>
      <c r="L7" s="144">
        <v>6</v>
      </c>
      <c r="M7" s="113">
        <v>3</v>
      </c>
      <c r="N7" s="145">
        <f t="shared" si="3"/>
        <v>9</v>
      </c>
      <c r="O7" s="162">
        <f t="shared" si="4"/>
        <v>30</v>
      </c>
    </row>
    <row r="8" spans="1:15" ht="15">
      <c r="A8" s="38"/>
      <c r="B8" s="122" t="s">
        <v>35</v>
      </c>
      <c r="C8" s="142">
        <v>1</v>
      </c>
      <c r="D8" s="60">
        <v>3</v>
      </c>
      <c r="E8" s="143">
        <f t="shared" si="0"/>
        <v>4</v>
      </c>
      <c r="F8" s="142">
        <v>0</v>
      </c>
      <c r="G8" s="60">
        <v>0</v>
      </c>
      <c r="H8" s="143">
        <f t="shared" si="1"/>
        <v>0</v>
      </c>
      <c r="I8" s="142">
        <v>5</v>
      </c>
      <c r="J8" s="60">
        <v>1</v>
      </c>
      <c r="K8" s="143">
        <f t="shared" si="2"/>
        <v>6</v>
      </c>
      <c r="L8" s="142">
        <v>1</v>
      </c>
      <c r="M8" s="60">
        <v>3</v>
      </c>
      <c r="N8" s="143">
        <f t="shared" si="3"/>
        <v>4</v>
      </c>
      <c r="O8" s="161">
        <f t="shared" si="4"/>
        <v>14</v>
      </c>
    </row>
    <row r="9" spans="1:15" ht="15">
      <c r="A9" s="39"/>
      <c r="B9" s="123" t="s">
        <v>36</v>
      </c>
      <c r="C9" s="144">
        <v>1</v>
      </c>
      <c r="D9" s="113">
        <v>2</v>
      </c>
      <c r="E9" s="145">
        <f t="shared" si="0"/>
        <v>3</v>
      </c>
      <c r="F9" s="144">
        <v>4</v>
      </c>
      <c r="G9" s="113">
        <v>2</v>
      </c>
      <c r="H9" s="145">
        <f t="shared" si="1"/>
        <v>6</v>
      </c>
      <c r="I9" s="144">
        <v>7</v>
      </c>
      <c r="J9" s="113">
        <v>9</v>
      </c>
      <c r="K9" s="145">
        <f t="shared" si="2"/>
        <v>16</v>
      </c>
      <c r="L9" s="144">
        <v>1</v>
      </c>
      <c r="M9" s="113">
        <v>2</v>
      </c>
      <c r="N9" s="145">
        <f t="shared" si="3"/>
        <v>3</v>
      </c>
      <c r="O9" s="162">
        <f t="shared" si="4"/>
        <v>28</v>
      </c>
    </row>
    <row r="10" spans="1:15" ht="15">
      <c r="A10" s="58"/>
      <c r="B10" s="124" t="s">
        <v>51</v>
      </c>
      <c r="C10" s="146">
        <f>SUM(C4:C9)</f>
        <v>17</v>
      </c>
      <c r="D10" s="59">
        <f aca="true" t="shared" si="5" ref="D10:O10">SUM(D4:D9)</f>
        <v>13</v>
      </c>
      <c r="E10" s="147">
        <f t="shared" si="5"/>
        <v>30</v>
      </c>
      <c r="F10" s="146">
        <f t="shared" si="5"/>
        <v>17</v>
      </c>
      <c r="G10" s="59">
        <f t="shared" si="5"/>
        <v>9</v>
      </c>
      <c r="H10" s="147">
        <f t="shared" si="5"/>
        <v>26</v>
      </c>
      <c r="I10" s="146">
        <f t="shared" si="5"/>
        <v>24</v>
      </c>
      <c r="J10" s="59">
        <f t="shared" si="5"/>
        <v>16</v>
      </c>
      <c r="K10" s="147">
        <f t="shared" si="5"/>
        <v>40</v>
      </c>
      <c r="L10" s="146">
        <f t="shared" si="5"/>
        <v>9</v>
      </c>
      <c r="M10" s="59">
        <f t="shared" si="5"/>
        <v>10</v>
      </c>
      <c r="N10" s="147">
        <f t="shared" si="5"/>
        <v>19</v>
      </c>
      <c r="O10" s="135">
        <f t="shared" si="5"/>
        <v>115</v>
      </c>
    </row>
    <row r="11" spans="1:15" ht="15">
      <c r="A11" s="40"/>
      <c r="B11" s="41"/>
      <c r="C11" s="170"/>
      <c r="D11" s="171"/>
      <c r="E11" s="172"/>
      <c r="F11" s="170"/>
      <c r="G11" s="171"/>
      <c r="H11" s="172"/>
      <c r="I11" s="170"/>
      <c r="J11" s="171"/>
      <c r="K11" s="172"/>
      <c r="L11" s="170"/>
      <c r="M11" s="171"/>
      <c r="N11" s="172"/>
      <c r="O11" s="42"/>
    </row>
    <row r="12" spans="1:15" ht="15">
      <c r="A12" s="43" t="s">
        <v>9</v>
      </c>
      <c r="B12" s="125" t="s">
        <v>10</v>
      </c>
      <c r="C12" s="173">
        <v>0</v>
      </c>
      <c r="D12" s="114">
        <v>8</v>
      </c>
      <c r="E12" s="174">
        <f aca="true" t="shared" si="6" ref="E12:E17">C12+D12</f>
        <v>8</v>
      </c>
      <c r="F12" s="173">
        <v>1</v>
      </c>
      <c r="G12" s="114">
        <v>6</v>
      </c>
      <c r="H12" s="174">
        <f aca="true" t="shared" si="7" ref="H12:H17">F12+G12</f>
        <v>7</v>
      </c>
      <c r="I12" s="173">
        <v>2</v>
      </c>
      <c r="J12" s="114">
        <v>8</v>
      </c>
      <c r="K12" s="174">
        <f aca="true" t="shared" si="8" ref="K12:K17">I12+J12</f>
        <v>10</v>
      </c>
      <c r="L12" s="173">
        <v>1</v>
      </c>
      <c r="M12" s="114">
        <v>1</v>
      </c>
      <c r="N12" s="174">
        <f aca="true" t="shared" si="9" ref="N12:N17">M12+L12</f>
        <v>2</v>
      </c>
      <c r="O12" s="163">
        <f aca="true" t="shared" si="10" ref="O12:O17">E12+H12+K12+N12</f>
        <v>27</v>
      </c>
    </row>
    <row r="13" spans="1:15" ht="15">
      <c r="A13" s="44"/>
      <c r="B13" s="125" t="s">
        <v>12</v>
      </c>
      <c r="C13" s="175">
        <v>5</v>
      </c>
      <c r="D13" s="115">
        <v>10</v>
      </c>
      <c r="E13" s="176">
        <f t="shared" si="6"/>
        <v>15</v>
      </c>
      <c r="F13" s="175">
        <v>27</v>
      </c>
      <c r="G13" s="115">
        <v>8</v>
      </c>
      <c r="H13" s="176">
        <f t="shared" si="7"/>
        <v>35</v>
      </c>
      <c r="I13" s="175">
        <v>41</v>
      </c>
      <c r="J13" s="115">
        <v>5</v>
      </c>
      <c r="K13" s="176">
        <f t="shared" si="8"/>
        <v>46</v>
      </c>
      <c r="L13" s="175">
        <v>2</v>
      </c>
      <c r="M13" s="115">
        <v>5</v>
      </c>
      <c r="N13" s="176">
        <f t="shared" si="9"/>
        <v>7</v>
      </c>
      <c r="O13" s="164">
        <f t="shared" si="10"/>
        <v>103</v>
      </c>
    </row>
    <row r="14" spans="1:15" ht="15">
      <c r="A14" s="44"/>
      <c r="B14" s="125" t="s">
        <v>13</v>
      </c>
      <c r="C14" s="173">
        <v>1</v>
      </c>
      <c r="D14" s="114">
        <v>1</v>
      </c>
      <c r="E14" s="174">
        <f t="shared" si="6"/>
        <v>2</v>
      </c>
      <c r="F14" s="173">
        <v>1</v>
      </c>
      <c r="G14" s="114">
        <v>2</v>
      </c>
      <c r="H14" s="174">
        <f t="shared" si="7"/>
        <v>3</v>
      </c>
      <c r="I14" s="173">
        <v>3</v>
      </c>
      <c r="J14" s="114">
        <v>3</v>
      </c>
      <c r="K14" s="174">
        <f t="shared" si="8"/>
        <v>6</v>
      </c>
      <c r="L14" s="173">
        <v>0</v>
      </c>
      <c r="M14" s="114">
        <v>0</v>
      </c>
      <c r="N14" s="174">
        <f t="shared" si="9"/>
        <v>0</v>
      </c>
      <c r="O14" s="163">
        <f t="shared" si="10"/>
        <v>11</v>
      </c>
    </row>
    <row r="15" spans="1:15" ht="15">
      <c r="A15" s="44"/>
      <c r="B15" s="125" t="s">
        <v>14</v>
      </c>
      <c r="C15" s="175">
        <v>2</v>
      </c>
      <c r="D15" s="115">
        <v>0</v>
      </c>
      <c r="E15" s="176">
        <f t="shared" si="6"/>
        <v>2</v>
      </c>
      <c r="F15" s="175">
        <v>2</v>
      </c>
      <c r="G15" s="115">
        <v>0</v>
      </c>
      <c r="H15" s="176">
        <f t="shared" si="7"/>
        <v>2</v>
      </c>
      <c r="I15" s="175">
        <v>1</v>
      </c>
      <c r="J15" s="115">
        <v>3</v>
      </c>
      <c r="K15" s="176">
        <f t="shared" si="8"/>
        <v>4</v>
      </c>
      <c r="L15" s="175">
        <v>0</v>
      </c>
      <c r="M15" s="115">
        <v>0</v>
      </c>
      <c r="N15" s="176">
        <f t="shared" si="9"/>
        <v>0</v>
      </c>
      <c r="O15" s="164">
        <f t="shared" si="10"/>
        <v>8</v>
      </c>
    </row>
    <row r="16" spans="1:15" ht="15">
      <c r="A16" s="44"/>
      <c r="B16" s="125" t="s">
        <v>15</v>
      </c>
      <c r="C16" s="173">
        <v>1</v>
      </c>
      <c r="D16" s="114">
        <v>4</v>
      </c>
      <c r="E16" s="174">
        <f t="shared" si="6"/>
        <v>5</v>
      </c>
      <c r="F16" s="173">
        <v>4</v>
      </c>
      <c r="G16" s="114">
        <v>1</v>
      </c>
      <c r="H16" s="174">
        <f t="shared" si="7"/>
        <v>5</v>
      </c>
      <c r="I16" s="173">
        <v>3</v>
      </c>
      <c r="J16" s="114">
        <v>0</v>
      </c>
      <c r="K16" s="174">
        <f t="shared" si="8"/>
        <v>3</v>
      </c>
      <c r="L16" s="173">
        <v>0</v>
      </c>
      <c r="M16" s="114">
        <v>0</v>
      </c>
      <c r="N16" s="174">
        <f t="shared" si="9"/>
        <v>0</v>
      </c>
      <c r="O16" s="163">
        <f t="shared" si="10"/>
        <v>13</v>
      </c>
    </row>
    <row r="17" spans="1:15" ht="15">
      <c r="A17" s="45"/>
      <c r="B17" s="126" t="s">
        <v>16</v>
      </c>
      <c r="C17" s="175">
        <v>7</v>
      </c>
      <c r="D17" s="115">
        <v>0</v>
      </c>
      <c r="E17" s="176">
        <f t="shared" si="6"/>
        <v>7</v>
      </c>
      <c r="F17" s="175">
        <v>3</v>
      </c>
      <c r="G17" s="115">
        <v>1</v>
      </c>
      <c r="H17" s="176">
        <f t="shared" si="7"/>
        <v>4</v>
      </c>
      <c r="I17" s="175">
        <v>3</v>
      </c>
      <c r="J17" s="115">
        <v>1</v>
      </c>
      <c r="K17" s="176">
        <f t="shared" si="8"/>
        <v>4</v>
      </c>
      <c r="L17" s="175">
        <v>0</v>
      </c>
      <c r="M17" s="115">
        <v>1</v>
      </c>
      <c r="N17" s="176">
        <f t="shared" si="9"/>
        <v>1</v>
      </c>
      <c r="O17" s="164">
        <f t="shared" si="10"/>
        <v>16</v>
      </c>
    </row>
    <row r="18" spans="1:15" ht="15">
      <c r="A18" s="57"/>
      <c r="B18" s="127" t="s">
        <v>51</v>
      </c>
      <c r="C18" s="148">
        <f>SUM(C12:C17)</f>
        <v>16</v>
      </c>
      <c r="D18" s="79">
        <f aca="true" t="shared" si="11" ref="D18:O18">SUM(D12:D17)</f>
        <v>23</v>
      </c>
      <c r="E18" s="149">
        <f t="shared" si="11"/>
        <v>39</v>
      </c>
      <c r="F18" s="148">
        <f t="shared" si="11"/>
        <v>38</v>
      </c>
      <c r="G18" s="79">
        <f t="shared" si="11"/>
        <v>18</v>
      </c>
      <c r="H18" s="149">
        <f t="shared" si="11"/>
        <v>56</v>
      </c>
      <c r="I18" s="148">
        <f t="shared" si="11"/>
        <v>53</v>
      </c>
      <c r="J18" s="79">
        <f t="shared" si="11"/>
        <v>20</v>
      </c>
      <c r="K18" s="149">
        <f t="shared" si="11"/>
        <v>73</v>
      </c>
      <c r="L18" s="148">
        <f t="shared" si="11"/>
        <v>3</v>
      </c>
      <c r="M18" s="79">
        <f t="shared" si="11"/>
        <v>7</v>
      </c>
      <c r="N18" s="149">
        <f t="shared" si="11"/>
        <v>10</v>
      </c>
      <c r="O18" s="136">
        <f t="shared" si="11"/>
        <v>178</v>
      </c>
    </row>
    <row r="19" spans="1:15" ht="15">
      <c r="A19" s="46"/>
      <c r="B19" s="128"/>
      <c r="C19" s="170"/>
      <c r="D19" s="171"/>
      <c r="E19" s="172" t="s">
        <v>17</v>
      </c>
      <c r="F19" s="170"/>
      <c r="G19" s="171"/>
      <c r="H19" s="172"/>
      <c r="I19" s="170"/>
      <c r="J19" s="171"/>
      <c r="K19" s="172"/>
      <c r="L19" s="170"/>
      <c r="M19" s="171"/>
      <c r="N19" s="172"/>
      <c r="O19" s="42"/>
    </row>
    <row r="20" spans="1:15" ht="15">
      <c r="A20" s="47" t="s">
        <v>18</v>
      </c>
      <c r="B20" s="129" t="s">
        <v>19</v>
      </c>
      <c r="C20" s="177">
        <v>1</v>
      </c>
      <c r="D20" s="116">
        <v>0</v>
      </c>
      <c r="E20" s="178">
        <f>C20+D20</f>
        <v>1</v>
      </c>
      <c r="F20" s="177">
        <v>0</v>
      </c>
      <c r="G20" s="116">
        <v>1</v>
      </c>
      <c r="H20" s="178">
        <f>F20+G20</f>
        <v>1</v>
      </c>
      <c r="I20" s="177">
        <v>5</v>
      </c>
      <c r="J20" s="116">
        <v>1</v>
      </c>
      <c r="K20" s="178">
        <f>I20+J20</f>
        <v>6</v>
      </c>
      <c r="L20" s="177">
        <v>0</v>
      </c>
      <c r="M20" s="116">
        <v>0</v>
      </c>
      <c r="N20" s="178">
        <f>M20+L20</f>
        <v>0</v>
      </c>
      <c r="O20" s="165">
        <f>E20+H20+K20+N20</f>
        <v>8</v>
      </c>
    </row>
    <row r="21" spans="1:15" ht="15">
      <c r="A21" s="48"/>
      <c r="B21" s="129" t="s">
        <v>20</v>
      </c>
      <c r="C21" s="179">
        <v>2</v>
      </c>
      <c r="D21" s="61">
        <v>2</v>
      </c>
      <c r="E21" s="180">
        <f>C21+D21</f>
        <v>4</v>
      </c>
      <c r="F21" s="179">
        <v>1</v>
      </c>
      <c r="G21" s="61">
        <v>3</v>
      </c>
      <c r="H21" s="180">
        <f>F21+G21</f>
        <v>4</v>
      </c>
      <c r="I21" s="179">
        <v>12</v>
      </c>
      <c r="J21" s="61">
        <v>5</v>
      </c>
      <c r="K21" s="180">
        <f>I21+J21</f>
        <v>17</v>
      </c>
      <c r="L21" s="179">
        <v>4</v>
      </c>
      <c r="M21" s="61">
        <v>6</v>
      </c>
      <c r="N21" s="180">
        <f>M21+L21</f>
        <v>10</v>
      </c>
      <c r="O21" s="166">
        <f>E21+H21+K21+N21</f>
        <v>35</v>
      </c>
    </row>
    <row r="22" spans="1:15" ht="23.25">
      <c r="A22" s="48"/>
      <c r="B22" s="129" t="s">
        <v>21</v>
      </c>
      <c r="C22" s="177">
        <v>2</v>
      </c>
      <c r="D22" s="116">
        <v>5</v>
      </c>
      <c r="E22" s="178">
        <f>C22+D22</f>
        <v>7</v>
      </c>
      <c r="F22" s="177">
        <v>4</v>
      </c>
      <c r="G22" s="116">
        <v>2</v>
      </c>
      <c r="H22" s="178">
        <f>F22+G22</f>
        <v>6</v>
      </c>
      <c r="I22" s="177">
        <v>2</v>
      </c>
      <c r="J22" s="116">
        <v>5</v>
      </c>
      <c r="K22" s="178">
        <f>I22+J22</f>
        <v>7</v>
      </c>
      <c r="L22" s="177">
        <v>4</v>
      </c>
      <c r="M22" s="116">
        <v>9</v>
      </c>
      <c r="N22" s="178">
        <f>M22+L22</f>
        <v>13</v>
      </c>
      <c r="O22" s="165">
        <f>E22+H22+K22+N22</f>
        <v>33</v>
      </c>
    </row>
    <row r="23" spans="1:15" ht="15">
      <c r="A23" s="49"/>
      <c r="B23" s="129" t="s">
        <v>22</v>
      </c>
      <c r="C23" s="179">
        <v>0</v>
      </c>
      <c r="D23" s="61">
        <v>1</v>
      </c>
      <c r="E23" s="180">
        <f>C23+D23</f>
        <v>1</v>
      </c>
      <c r="F23" s="179">
        <v>1</v>
      </c>
      <c r="G23" s="61">
        <v>1</v>
      </c>
      <c r="H23" s="180">
        <f>F23+G23</f>
        <v>2</v>
      </c>
      <c r="I23" s="179">
        <v>17</v>
      </c>
      <c r="J23" s="61">
        <v>2</v>
      </c>
      <c r="K23" s="180">
        <f>I23+J23</f>
        <v>19</v>
      </c>
      <c r="L23" s="179">
        <v>1</v>
      </c>
      <c r="M23" s="61">
        <v>1</v>
      </c>
      <c r="N23" s="180">
        <f>M23+L23</f>
        <v>2</v>
      </c>
      <c r="O23" s="166">
        <f>E23+H23+K23+N23</f>
        <v>24</v>
      </c>
    </row>
    <row r="24" spans="1:15" ht="15">
      <c r="A24" s="83"/>
      <c r="B24" s="130" t="s">
        <v>51</v>
      </c>
      <c r="C24" s="150">
        <f>SUM(C20:C23)</f>
        <v>5</v>
      </c>
      <c r="D24" s="80">
        <f aca="true" t="shared" si="12" ref="D24:O24">SUM(D20:D23)</f>
        <v>8</v>
      </c>
      <c r="E24" s="151">
        <f t="shared" si="12"/>
        <v>13</v>
      </c>
      <c r="F24" s="150">
        <f t="shared" si="12"/>
        <v>6</v>
      </c>
      <c r="G24" s="80">
        <f t="shared" si="12"/>
        <v>7</v>
      </c>
      <c r="H24" s="151">
        <f t="shared" si="12"/>
        <v>13</v>
      </c>
      <c r="I24" s="150">
        <f t="shared" si="12"/>
        <v>36</v>
      </c>
      <c r="J24" s="80">
        <f t="shared" si="12"/>
        <v>13</v>
      </c>
      <c r="K24" s="151">
        <f t="shared" si="12"/>
        <v>49</v>
      </c>
      <c r="L24" s="150">
        <f t="shared" si="12"/>
        <v>9</v>
      </c>
      <c r="M24" s="80">
        <f t="shared" si="12"/>
        <v>16</v>
      </c>
      <c r="N24" s="151">
        <f t="shared" si="12"/>
        <v>25</v>
      </c>
      <c r="O24" s="137">
        <f t="shared" si="12"/>
        <v>100</v>
      </c>
    </row>
    <row r="25" spans="1:15" ht="15">
      <c r="A25" s="50"/>
      <c r="B25" s="51"/>
      <c r="C25" s="170"/>
      <c r="D25" s="171"/>
      <c r="E25" s="172"/>
      <c r="F25" s="170"/>
      <c r="G25" s="171"/>
      <c r="H25" s="172"/>
      <c r="I25" s="170"/>
      <c r="J25" s="171"/>
      <c r="K25" s="172"/>
      <c r="L25" s="170"/>
      <c r="M25" s="171"/>
      <c r="N25" s="172"/>
      <c r="O25" s="52"/>
    </row>
    <row r="26" spans="1:15" ht="15">
      <c r="A26" s="56" t="s">
        <v>23</v>
      </c>
      <c r="B26" s="131" t="s">
        <v>17</v>
      </c>
      <c r="C26" s="181">
        <v>16</v>
      </c>
      <c r="D26" s="117">
        <v>30</v>
      </c>
      <c r="E26" s="182">
        <f>C26+D26</f>
        <v>46</v>
      </c>
      <c r="F26" s="181">
        <v>14</v>
      </c>
      <c r="G26" s="117">
        <v>18</v>
      </c>
      <c r="H26" s="182">
        <f>F26+G26</f>
        <v>32</v>
      </c>
      <c r="I26" s="181">
        <v>13</v>
      </c>
      <c r="J26" s="117">
        <v>11</v>
      </c>
      <c r="K26" s="182">
        <f>I26+J26</f>
        <v>24</v>
      </c>
      <c r="L26" s="181">
        <v>10</v>
      </c>
      <c r="M26" s="117">
        <v>20</v>
      </c>
      <c r="N26" s="182">
        <f>M26+L26</f>
        <v>30</v>
      </c>
      <c r="O26" s="167">
        <f>E26+H26+K26+N26</f>
        <v>132</v>
      </c>
    </row>
    <row r="27" spans="1:15" ht="15">
      <c r="A27" s="50"/>
      <c r="B27" s="51"/>
      <c r="C27" s="170"/>
      <c r="D27" s="171"/>
      <c r="E27" s="172"/>
      <c r="F27" s="170"/>
      <c r="G27" s="171"/>
      <c r="H27" s="172"/>
      <c r="I27" s="170"/>
      <c r="J27" s="171"/>
      <c r="K27" s="172"/>
      <c r="L27" s="170"/>
      <c r="M27" s="171"/>
      <c r="N27" s="172"/>
      <c r="O27" s="52" t="s">
        <v>17</v>
      </c>
    </row>
    <row r="28" spans="1:15" ht="23.25">
      <c r="A28" s="53" t="s">
        <v>24</v>
      </c>
      <c r="B28" s="132" t="s">
        <v>25</v>
      </c>
      <c r="C28" s="152">
        <v>4</v>
      </c>
      <c r="D28" s="118">
        <v>1</v>
      </c>
      <c r="E28" s="153">
        <f aca="true" t="shared" si="13" ref="E28:E33">C28+D28</f>
        <v>5</v>
      </c>
      <c r="F28" s="152">
        <v>4</v>
      </c>
      <c r="G28" s="118">
        <v>1</v>
      </c>
      <c r="H28" s="153">
        <f aca="true" t="shared" si="14" ref="H28:H33">F28+G28</f>
        <v>5</v>
      </c>
      <c r="I28" s="152">
        <v>11</v>
      </c>
      <c r="J28" s="118">
        <v>1</v>
      </c>
      <c r="K28" s="153">
        <f aca="true" t="shared" si="15" ref="K28:K33">I28+J28</f>
        <v>12</v>
      </c>
      <c r="L28" s="152">
        <v>0</v>
      </c>
      <c r="M28" s="118">
        <v>0</v>
      </c>
      <c r="N28" s="153">
        <f aca="true" t="shared" si="16" ref="N28:N33">M28+L28</f>
        <v>0</v>
      </c>
      <c r="O28" s="168">
        <f aca="true" t="shared" si="17" ref="O28:O33">E28+H28+K28+N28</f>
        <v>22</v>
      </c>
    </row>
    <row r="29" spans="1:15" ht="15">
      <c r="A29" s="54"/>
      <c r="B29" s="132" t="s">
        <v>26</v>
      </c>
      <c r="C29" s="154">
        <v>0</v>
      </c>
      <c r="D29" s="119">
        <v>0</v>
      </c>
      <c r="E29" s="155">
        <f t="shared" si="13"/>
        <v>0</v>
      </c>
      <c r="F29" s="154">
        <v>0</v>
      </c>
      <c r="G29" s="119">
        <v>2</v>
      </c>
      <c r="H29" s="155">
        <f t="shared" si="14"/>
        <v>2</v>
      </c>
      <c r="I29" s="154">
        <v>6</v>
      </c>
      <c r="J29" s="119">
        <v>1</v>
      </c>
      <c r="K29" s="155">
        <f t="shared" si="15"/>
        <v>7</v>
      </c>
      <c r="L29" s="154">
        <v>0</v>
      </c>
      <c r="M29" s="119">
        <v>0</v>
      </c>
      <c r="N29" s="155">
        <f t="shared" si="16"/>
        <v>0</v>
      </c>
      <c r="O29" s="169">
        <f t="shared" si="17"/>
        <v>9</v>
      </c>
    </row>
    <row r="30" spans="1:15" ht="15">
      <c r="A30" s="54"/>
      <c r="B30" s="132" t="s">
        <v>27</v>
      </c>
      <c r="C30" s="152">
        <v>1</v>
      </c>
      <c r="D30" s="118">
        <v>3</v>
      </c>
      <c r="E30" s="153">
        <f t="shared" si="13"/>
        <v>4</v>
      </c>
      <c r="F30" s="152">
        <v>4</v>
      </c>
      <c r="G30" s="118">
        <v>4</v>
      </c>
      <c r="H30" s="153">
        <f t="shared" si="14"/>
        <v>8</v>
      </c>
      <c r="I30" s="152">
        <v>8</v>
      </c>
      <c r="J30" s="118">
        <v>5</v>
      </c>
      <c r="K30" s="153">
        <f t="shared" si="15"/>
        <v>13</v>
      </c>
      <c r="L30" s="152">
        <v>0</v>
      </c>
      <c r="M30" s="118">
        <v>0</v>
      </c>
      <c r="N30" s="153">
        <f t="shared" si="16"/>
        <v>0</v>
      </c>
      <c r="O30" s="168">
        <f t="shared" si="17"/>
        <v>25</v>
      </c>
    </row>
    <row r="31" spans="1:15" ht="15">
      <c r="A31" s="54"/>
      <c r="B31" s="132" t="s">
        <v>28</v>
      </c>
      <c r="C31" s="154">
        <v>3</v>
      </c>
      <c r="D31" s="119">
        <v>1</v>
      </c>
      <c r="E31" s="155">
        <f t="shared" si="13"/>
        <v>4</v>
      </c>
      <c r="F31" s="154">
        <v>1</v>
      </c>
      <c r="G31" s="119">
        <v>0</v>
      </c>
      <c r="H31" s="155">
        <f t="shared" si="14"/>
        <v>1</v>
      </c>
      <c r="I31" s="154">
        <v>4</v>
      </c>
      <c r="J31" s="119">
        <v>1</v>
      </c>
      <c r="K31" s="155">
        <f t="shared" si="15"/>
        <v>5</v>
      </c>
      <c r="L31" s="154">
        <v>0</v>
      </c>
      <c r="M31" s="119">
        <v>0</v>
      </c>
      <c r="N31" s="155">
        <f t="shared" si="16"/>
        <v>0</v>
      </c>
      <c r="O31" s="169">
        <f t="shared" si="17"/>
        <v>10</v>
      </c>
    </row>
    <row r="32" spans="1:15" ht="15">
      <c r="A32" s="54"/>
      <c r="B32" s="132" t="s">
        <v>29</v>
      </c>
      <c r="C32" s="152">
        <v>0</v>
      </c>
      <c r="D32" s="118">
        <v>0</v>
      </c>
      <c r="E32" s="153">
        <f t="shared" si="13"/>
        <v>0</v>
      </c>
      <c r="F32" s="152">
        <v>5</v>
      </c>
      <c r="G32" s="118">
        <v>0</v>
      </c>
      <c r="H32" s="153">
        <f t="shared" si="14"/>
        <v>5</v>
      </c>
      <c r="I32" s="152">
        <v>28</v>
      </c>
      <c r="J32" s="118">
        <v>0</v>
      </c>
      <c r="K32" s="153">
        <f t="shared" si="15"/>
        <v>28</v>
      </c>
      <c r="L32" s="152">
        <v>0</v>
      </c>
      <c r="M32" s="118">
        <v>0</v>
      </c>
      <c r="N32" s="153">
        <f t="shared" si="16"/>
        <v>0</v>
      </c>
      <c r="O32" s="168">
        <f t="shared" si="17"/>
        <v>33</v>
      </c>
    </row>
    <row r="33" spans="1:15" ht="15">
      <c r="A33" s="55"/>
      <c r="B33" s="132" t="s">
        <v>30</v>
      </c>
      <c r="C33" s="154">
        <v>0</v>
      </c>
      <c r="D33" s="119">
        <v>0</v>
      </c>
      <c r="E33" s="155">
        <f t="shared" si="13"/>
        <v>0</v>
      </c>
      <c r="F33" s="154">
        <v>4</v>
      </c>
      <c r="G33" s="119">
        <v>1</v>
      </c>
      <c r="H33" s="155">
        <f t="shared" si="14"/>
        <v>5</v>
      </c>
      <c r="I33" s="154">
        <v>6</v>
      </c>
      <c r="J33" s="119">
        <v>0</v>
      </c>
      <c r="K33" s="155">
        <f t="shared" si="15"/>
        <v>6</v>
      </c>
      <c r="L33" s="154">
        <v>0</v>
      </c>
      <c r="M33" s="119">
        <v>0</v>
      </c>
      <c r="N33" s="155">
        <f t="shared" si="16"/>
        <v>0</v>
      </c>
      <c r="O33" s="169">
        <f t="shared" si="17"/>
        <v>11</v>
      </c>
    </row>
    <row r="34" spans="1:15" ht="15">
      <c r="A34" s="82"/>
      <c r="B34" s="133" t="s">
        <v>51</v>
      </c>
      <c r="C34" s="156">
        <f>SUM(C28:C33)</f>
        <v>8</v>
      </c>
      <c r="D34" s="81">
        <f aca="true" t="shared" si="18" ref="D34:O34">SUM(D28:D33)</f>
        <v>5</v>
      </c>
      <c r="E34" s="157">
        <f t="shared" si="18"/>
        <v>13</v>
      </c>
      <c r="F34" s="156">
        <f t="shared" si="18"/>
        <v>18</v>
      </c>
      <c r="G34" s="81">
        <f t="shared" si="18"/>
        <v>8</v>
      </c>
      <c r="H34" s="157">
        <f t="shared" si="18"/>
        <v>26</v>
      </c>
      <c r="I34" s="156">
        <f t="shared" si="18"/>
        <v>63</v>
      </c>
      <c r="J34" s="81">
        <f t="shared" si="18"/>
        <v>8</v>
      </c>
      <c r="K34" s="157">
        <f t="shared" si="18"/>
        <v>71</v>
      </c>
      <c r="L34" s="156">
        <f t="shared" si="18"/>
        <v>0</v>
      </c>
      <c r="M34" s="81">
        <f t="shared" si="18"/>
        <v>0</v>
      </c>
      <c r="N34" s="157">
        <f t="shared" si="18"/>
        <v>0</v>
      </c>
      <c r="O34" s="138">
        <f t="shared" si="18"/>
        <v>110</v>
      </c>
    </row>
    <row r="35" spans="1:15" ht="15">
      <c r="A35" s="40"/>
      <c r="B35" s="51"/>
      <c r="C35" s="170"/>
      <c r="D35" s="171"/>
      <c r="E35" s="172"/>
      <c r="F35" s="170"/>
      <c r="G35" s="171"/>
      <c r="H35" s="172"/>
      <c r="I35" s="170"/>
      <c r="J35" s="171"/>
      <c r="K35" s="172"/>
      <c r="L35" s="170"/>
      <c r="M35" s="171"/>
      <c r="N35" s="172"/>
      <c r="O35" s="52" t="s">
        <v>17</v>
      </c>
    </row>
    <row r="36" spans="2:15" ht="16.5" thickBot="1">
      <c r="B36" s="134" t="s">
        <v>37</v>
      </c>
      <c r="C36" s="158">
        <f>SUM(C34+C26+C24+C18+C10)</f>
        <v>62</v>
      </c>
      <c r="D36" s="159">
        <f aca="true" t="shared" si="19" ref="D36:N36">SUM(D34+D26+D24+D18+D10)</f>
        <v>79</v>
      </c>
      <c r="E36" s="160">
        <f t="shared" si="19"/>
        <v>141</v>
      </c>
      <c r="F36" s="158">
        <f>SUM(F34+F26+F24+F18+F10)</f>
        <v>93</v>
      </c>
      <c r="G36" s="159">
        <f t="shared" si="19"/>
        <v>60</v>
      </c>
      <c r="H36" s="160">
        <f t="shared" si="19"/>
        <v>153</v>
      </c>
      <c r="I36" s="158">
        <f>SUM(I34+I26+I24+I18+I10)</f>
        <v>189</v>
      </c>
      <c r="J36" s="159">
        <f t="shared" si="19"/>
        <v>68</v>
      </c>
      <c r="K36" s="160">
        <f t="shared" si="19"/>
        <v>257</v>
      </c>
      <c r="L36" s="158">
        <f>SUM(L34+L26+L24+L18+L10)</f>
        <v>31</v>
      </c>
      <c r="M36" s="159">
        <f t="shared" si="19"/>
        <v>53</v>
      </c>
      <c r="N36" s="160">
        <f t="shared" si="19"/>
        <v>84</v>
      </c>
      <c r="O36" s="139">
        <f>SUM(O34+O26+O24+O18+O10)</f>
        <v>635</v>
      </c>
    </row>
    <row r="37" spans="3:10" ht="15">
      <c r="C37" s="41" t="s">
        <v>17</v>
      </c>
      <c r="D37" s="40" t="s">
        <v>17</v>
      </c>
      <c r="F37" s="40" t="s">
        <v>17</v>
      </c>
      <c r="G37" s="40" t="s">
        <v>17</v>
      </c>
      <c r="I37" s="40" t="s">
        <v>17</v>
      </c>
      <c r="J37" s="40" t="s">
        <v>17</v>
      </c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7.28125" style="0" customWidth="1"/>
    <col min="2" max="2" width="10.00390625" style="0" customWidth="1"/>
    <col min="3" max="3" width="13.00390625" style="0" customWidth="1"/>
    <col min="4" max="4" width="13.8515625" style="0" customWidth="1"/>
    <col min="5" max="5" width="11.421875" style="0" customWidth="1"/>
    <col min="6" max="6" width="12.140625" style="0" customWidth="1"/>
    <col min="7" max="7" width="13.28125" style="0" customWidth="1"/>
    <col min="8" max="8" width="12.00390625" style="0" customWidth="1"/>
    <col min="9" max="9" width="11.28125" style="0" customWidth="1"/>
    <col min="10" max="10" width="18.421875" style="0" customWidth="1"/>
    <col min="12" max="12" width="11.421875" style="0" customWidth="1"/>
  </cols>
  <sheetData>
    <row r="1" spans="1:5" s="72" customFormat="1" ht="15">
      <c r="A1" s="69" t="s">
        <v>58</v>
      </c>
      <c r="B1" s="70"/>
      <c r="C1" s="70"/>
      <c r="D1" s="70"/>
      <c r="E1" s="70"/>
    </row>
    <row r="2" spans="1:5" s="72" customFormat="1" ht="15">
      <c r="A2" s="27">
        <f>K13</f>
        <v>65</v>
      </c>
      <c r="B2" s="9" t="s">
        <v>47</v>
      </c>
      <c r="C2" s="9"/>
      <c r="D2" s="9"/>
      <c r="E2" s="9"/>
    </row>
    <row r="3" spans="1:5" s="72" customFormat="1" ht="15">
      <c r="A3" s="27">
        <f>H13+I13+J13</f>
        <v>353</v>
      </c>
      <c r="B3" s="9" t="s">
        <v>59</v>
      </c>
      <c r="C3" s="9"/>
      <c r="D3" s="9"/>
      <c r="E3" s="9"/>
    </row>
    <row r="4" spans="1:5" s="72" customFormat="1" ht="15">
      <c r="A4" s="27">
        <f>G13</f>
        <v>283</v>
      </c>
      <c r="B4" s="9" t="s">
        <v>50</v>
      </c>
      <c r="C4" s="9"/>
      <c r="D4" s="9"/>
      <c r="E4" s="9"/>
    </row>
    <row r="5" spans="1:5" s="72" customFormat="1" ht="15">
      <c r="A5" s="28">
        <f>F13+E13+D13+C13+B13</f>
        <v>685</v>
      </c>
      <c r="B5" s="18" t="s">
        <v>61</v>
      </c>
      <c r="C5" s="18"/>
      <c r="D5" s="18"/>
      <c r="E5" s="18"/>
    </row>
    <row r="6" spans="1:5" s="72" customFormat="1" ht="15">
      <c r="A6" s="29">
        <f>SUM(A2:A5)</f>
        <v>1386</v>
      </c>
      <c r="B6" s="1"/>
      <c r="C6" s="1"/>
      <c r="D6" s="1"/>
      <c r="E6" s="1"/>
    </row>
    <row r="7" s="72" customFormat="1" ht="15"/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62" t="s">
        <v>63</v>
      </c>
      <c r="B9" s="73"/>
      <c r="C9" s="74"/>
      <c r="D9" s="74"/>
      <c r="E9" s="2"/>
      <c r="F9" s="3"/>
      <c r="G9" s="2"/>
      <c r="H9" s="84" t="s">
        <v>54</v>
      </c>
      <c r="I9" s="84" t="s">
        <v>55</v>
      </c>
      <c r="J9" s="85" t="s">
        <v>56</v>
      </c>
      <c r="K9" s="2"/>
      <c r="L9" s="2"/>
      <c r="M9" s="1"/>
      <c r="N9" s="72"/>
      <c r="O9" s="72"/>
      <c r="P9" s="72"/>
      <c r="Q9" s="72"/>
      <c r="R9" s="72"/>
      <c r="S9" s="72"/>
      <c r="T9" s="1"/>
      <c r="U9" s="1"/>
      <c r="V9" s="1"/>
    </row>
    <row r="10" spans="1:22" ht="15">
      <c r="A10" s="4"/>
      <c r="B10" s="5" t="s">
        <v>2</v>
      </c>
      <c r="C10" s="6" t="s">
        <v>41</v>
      </c>
      <c r="D10" s="7" t="s">
        <v>0</v>
      </c>
      <c r="E10" s="8" t="s">
        <v>11</v>
      </c>
      <c r="F10" s="8" t="s">
        <v>42</v>
      </c>
      <c r="G10" s="8" t="s">
        <v>43</v>
      </c>
      <c r="H10" s="86" t="s">
        <v>44</v>
      </c>
      <c r="I10" s="86" t="s">
        <v>45</v>
      </c>
      <c r="J10" s="86" t="s">
        <v>45</v>
      </c>
      <c r="K10" s="8" t="s">
        <v>46</v>
      </c>
      <c r="L10" s="8" t="s">
        <v>57</v>
      </c>
      <c r="M10" s="1"/>
      <c r="N10" s="72"/>
      <c r="O10" s="72"/>
      <c r="P10" s="72"/>
      <c r="Q10" s="72"/>
      <c r="R10" s="72"/>
      <c r="S10" s="72"/>
      <c r="T10" s="1"/>
      <c r="U10" s="1"/>
      <c r="V10" s="1"/>
    </row>
    <row r="11" spans="1:22" ht="18.75">
      <c r="A11" s="10" t="s">
        <v>48</v>
      </c>
      <c r="B11" s="11">
        <v>68</v>
      </c>
      <c r="C11" s="11">
        <v>60</v>
      </c>
      <c r="D11" s="11">
        <v>79</v>
      </c>
      <c r="E11" s="11">
        <v>53</v>
      </c>
      <c r="F11" s="11">
        <f>8+C23</f>
        <v>16</v>
      </c>
      <c r="G11" s="11">
        <f>146+D23</f>
        <v>169</v>
      </c>
      <c r="H11" s="11">
        <f>123+E23</f>
        <v>129</v>
      </c>
      <c r="I11" s="11">
        <v>88</v>
      </c>
      <c r="J11" s="11">
        <v>34</v>
      </c>
      <c r="K11" s="11">
        <f>17+F23</f>
        <v>17</v>
      </c>
      <c r="L11" s="11">
        <f>SUM(B11:K11)</f>
        <v>713</v>
      </c>
      <c r="M11" s="12"/>
      <c r="T11" s="1"/>
      <c r="U11" s="1"/>
      <c r="V11" s="1"/>
    </row>
    <row r="12" spans="1:22" ht="15">
      <c r="A12" s="13" t="s">
        <v>49</v>
      </c>
      <c r="B12" s="14">
        <v>189</v>
      </c>
      <c r="C12" s="14">
        <v>93</v>
      </c>
      <c r="D12" s="14">
        <v>62</v>
      </c>
      <c r="E12" s="14">
        <v>31</v>
      </c>
      <c r="F12" s="14">
        <f>15+C24</f>
        <v>34</v>
      </c>
      <c r="G12" s="14">
        <f>79+D24</f>
        <v>114</v>
      </c>
      <c r="H12" s="14">
        <f>27+E24</f>
        <v>29</v>
      </c>
      <c r="I12" s="14">
        <v>34</v>
      </c>
      <c r="J12" s="14">
        <v>39</v>
      </c>
      <c r="K12" s="14">
        <f>43+F24</f>
        <v>48</v>
      </c>
      <c r="L12" s="15">
        <f>SUM(B12:K12)</f>
        <v>673</v>
      </c>
      <c r="M12" s="1"/>
      <c r="T12" s="1"/>
      <c r="U12" s="1"/>
      <c r="V12" s="1"/>
    </row>
    <row r="13" spans="1:22" ht="15.75">
      <c r="A13" s="4" t="s">
        <v>8</v>
      </c>
      <c r="B13" s="7">
        <f aca="true" t="shared" si="0" ref="B13:G13">SUM(B11:B12)</f>
        <v>257</v>
      </c>
      <c r="C13" s="7">
        <f t="shared" si="0"/>
        <v>153</v>
      </c>
      <c r="D13" s="7">
        <f t="shared" si="0"/>
        <v>141</v>
      </c>
      <c r="E13" s="7">
        <f t="shared" si="0"/>
        <v>84</v>
      </c>
      <c r="F13" s="7">
        <f t="shared" si="0"/>
        <v>50</v>
      </c>
      <c r="G13" s="7">
        <f t="shared" si="0"/>
        <v>283</v>
      </c>
      <c r="H13" s="7">
        <f>SUM(H11:H12)</f>
        <v>158</v>
      </c>
      <c r="I13" s="7">
        <f>SUM(I11:I12)</f>
        <v>122</v>
      </c>
      <c r="J13" s="7">
        <f>SUM(J11:J12)</f>
        <v>73</v>
      </c>
      <c r="K13" s="7">
        <f>SUM(K11:K12)</f>
        <v>65</v>
      </c>
      <c r="L13" s="16">
        <f>SUM(L11:L12)</f>
        <v>1386</v>
      </c>
      <c r="M13" s="17" t="s">
        <v>17</v>
      </c>
      <c r="T13" s="1"/>
      <c r="U13" s="1"/>
      <c r="V13" s="1"/>
    </row>
    <row r="14" spans="1:22" ht="15.75">
      <c r="A14" s="1"/>
      <c r="B14" s="87" t="s">
        <v>17</v>
      </c>
      <c r="C14" s="87" t="s">
        <v>17</v>
      </c>
      <c r="D14" s="87" t="s">
        <v>17</v>
      </c>
      <c r="E14" s="95" t="s">
        <v>17</v>
      </c>
      <c r="F14" s="87" t="s">
        <v>17</v>
      </c>
      <c r="G14" s="87" t="s">
        <v>17</v>
      </c>
      <c r="H14" s="19" t="s">
        <v>17</v>
      </c>
      <c r="I14" s="87" t="s">
        <v>17</v>
      </c>
      <c r="J14" s="19" t="s">
        <v>17</v>
      </c>
      <c r="K14" s="19" t="s">
        <v>17</v>
      </c>
      <c r="L14" s="76" t="s">
        <v>17</v>
      </c>
      <c r="M14" s="17"/>
      <c r="T14" s="1"/>
      <c r="U14" s="1"/>
      <c r="V14" s="1"/>
    </row>
    <row r="15" spans="1:22" ht="15.75">
      <c r="A15" s="66" t="s">
        <v>62</v>
      </c>
      <c r="B15" s="88"/>
      <c r="C15" s="74"/>
      <c r="D15" s="3"/>
      <c r="E15" s="1"/>
      <c r="F15" s="2"/>
      <c r="G15" s="2"/>
      <c r="H15" s="77" t="s">
        <v>38</v>
      </c>
      <c r="I15" s="75" t="s">
        <v>39</v>
      </c>
      <c r="J15" s="77" t="s">
        <v>40</v>
      </c>
      <c r="K15" s="2"/>
      <c r="L15" s="2"/>
      <c r="M15" s="1"/>
      <c r="T15" s="1"/>
      <c r="U15" s="1"/>
      <c r="V15" s="1"/>
    </row>
    <row r="16" spans="1:22" ht="15">
      <c r="A16" s="4"/>
      <c r="B16" s="20" t="s">
        <v>2</v>
      </c>
      <c r="C16" s="6" t="s">
        <v>41</v>
      </c>
      <c r="D16" s="7" t="s">
        <v>0</v>
      </c>
      <c r="E16" s="8" t="s">
        <v>11</v>
      </c>
      <c r="F16" s="8" t="s">
        <v>42</v>
      </c>
      <c r="G16" s="8" t="s">
        <v>43</v>
      </c>
      <c r="H16" s="64" t="s">
        <v>44</v>
      </c>
      <c r="I16" s="64" t="s">
        <v>45</v>
      </c>
      <c r="J16" s="63" t="s">
        <v>45</v>
      </c>
      <c r="K16" s="6" t="s">
        <v>46</v>
      </c>
      <c r="L16" s="6" t="s">
        <v>57</v>
      </c>
      <c r="M16" s="1"/>
      <c r="T16" s="1"/>
      <c r="U16" s="1"/>
      <c r="V16" s="1"/>
    </row>
    <row r="17" spans="1:22" ht="15">
      <c r="A17" s="10" t="s">
        <v>48</v>
      </c>
      <c r="B17" s="21">
        <v>64</v>
      </c>
      <c r="C17" s="21">
        <v>53.41</v>
      </c>
      <c r="D17" s="21">
        <v>71.3</v>
      </c>
      <c r="E17" s="11">
        <v>38.26</v>
      </c>
      <c r="F17" s="21">
        <f>7.49+C29</f>
        <v>15.49</v>
      </c>
      <c r="G17" s="21">
        <f>107.68+D29</f>
        <v>128.38</v>
      </c>
      <c r="H17" s="21">
        <f>107+E29</f>
        <v>113</v>
      </c>
      <c r="I17" s="21">
        <v>81.78</v>
      </c>
      <c r="J17" s="21">
        <v>30.89</v>
      </c>
      <c r="K17" s="21">
        <v>14</v>
      </c>
      <c r="L17" s="11">
        <f>SUM(B17:K17)</f>
        <v>610.51</v>
      </c>
      <c r="M17" s="22" t="s">
        <v>17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23" t="s">
        <v>49</v>
      </c>
      <c r="B18" s="24">
        <v>159.9</v>
      </c>
      <c r="C18" s="24">
        <v>71.9</v>
      </c>
      <c r="D18" s="24">
        <v>49.5</v>
      </c>
      <c r="E18" s="15">
        <v>21.8</v>
      </c>
      <c r="F18" s="24">
        <f>15+C30</f>
        <v>33</v>
      </c>
      <c r="G18" s="24">
        <f>65.67+D30</f>
        <v>96.07</v>
      </c>
      <c r="H18" s="24">
        <f>23.3+E30</f>
        <v>25.3</v>
      </c>
      <c r="I18" s="24">
        <v>30.3</v>
      </c>
      <c r="J18" s="24">
        <v>38.1</v>
      </c>
      <c r="K18" s="24">
        <f>40.5+F24</f>
        <v>45.5</v>
      </c>
      <c r="L18" s="14">
        <f>SUM(B18:K18)</f>
        <v>571.37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25" t="s">
        <v>8</v>
      </c>
      <c r="B19" s="26">
        <f aca="true" t="shared" si="1" ref="B19:L19">SUM(B17:B18)</f>
        <v>223.9</v>
      </c>
      <c r="C19" s="26">
        <f t="shared" si="1"/>
        <v>125.31</v>
      </c>
      <c r="D19" s="26">
        <f t="shared" si="1"/>
        <v>120.8</v>
      </c>
      <c r="E19" s="26">
        <f t="shared" si="1"/>
        <v>60.06</v>
      </c>
      <c r="F19" s="26">
        <f t="shared" si="1"/>
        <v>48.49</v>
      </c>
      <c r="G19" s="26">
        <f t="shared" si="1"/>
        <v>224.45</v>
      </c>
      <c r="H19" s="26">
        <f t="shared" si="1"/>
        <v>138.3</v>
      </c>
      <c r="I19" s="26">
        <f t="shared" si="1"/>
        <v>112.08</v>
      </c>
      <c r="J19" s="26">
        <f t="shared" si="1"/>
        <v>68.99000000000001</v>
      </c>
      <c r="K19" s="26">
        <f t="shared" si="1"/>
        <v>59.5</v>
      </c>
      <c r="L19" s="89">
        <f t="shared" si="1"/>
        <v>1181.88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90" t="s">
        <v>17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1" customFormat="1" ht="18.75">
      <c r="A21" s="96" t="s">
        <v>52</v>
      </c>
      <c r="B21" s="97"/>
      <c r="C21" s="98"/>
      <c r="D21" s="98"/>
      <c r="E21" s="98"/>
      <c r="F21" s="98"/>
      <c r="G21" s="99"/>
      <c r="H21" s="1"/>
      <c r="N21" s="70"/>
      <c r="O21" s="1"/>
      <c r="P21" s="1"/>
      <c r="Q21" s="1"/>
      <c r="R21" s="1"/>
      <c r="S21" s="1"/>
      <c r="T21" s="1"/>
      <c r="U21" s="1"/>
      <c r="V21" s="1"/>
    </row>
    <row r="22" spans="1:22" ht="15.75">
      <c r="A22" s="100" t="s">
        <v>64</v>
      </c>
      <c r="B22" s="68"/>
      <c r="C22" s="8" t="s">
        <v>42</v>
      </c>
      <c r="D22" s="8" t="s">
        <v>43</v>
      </c>
      <c r="E22" s="64" t="s">
        <v>44</v>
      </c>
      <c r="F22" s="6" t="s">
        <v>46</v>
      </c>
      <c r="G22" s="101" t="s">
        <v>8</v>
      </c>
      <c r="H22" s="72"/>
      <c r="N22" s="9"/>
      <c r="P22" s="1"/>
      <c r="Q22" s="1"/>
      <c r="R22" s="1"/>
      <c r="S22" s="1"/>
      <c r="T22" s="1"/>
      <c r="U22" s="1"/>
      <c r="V22" s="1"/>
    </row>
    <row r="23" spans="1:22" ht="15">
      <c r="A23" s="102"/>
      <c r="B23" s="91" t="s">
        <v>48</v>
      </c>
      <c r="C23" s="103">
        <v>8</v>
      </c>
      <c r="D23" s="103">
        <v>23</v>
      </c>
      <c r="E23" s="103">
        <v>6</v>
      </c>
      <c r="F23" s="103">
        <v>0</v>
      </c>
      <c r="G23" s="104">
        <f>SUM(C23:F23)</f>
        <v>37</v>
      </c>
      <c r="H23" s="72"/>
      <c r="N23" s="9"/>
      <c r="P23" s="1"/>
      <c r="Q23" s="1"/>
      <c r="R23" s="1"/>
      <c r="S23" s="1"/>
      <c r="T23" s="1"/>
      <c r="U23" s="1"/>
      <c r="V23" s="1"/>
    </row>
    <row r="24" spans="1:22" ht="15">
      <c r="A24" s="102"/>
      <c r="B24" s="92" t="s">
        <v>49</v>
      </c>
      <c r="C24" s="93">
        <v>19</v>
      </c>
      <c r="D24" s="93">
        <v>35</v>
      </c>
      <c r="E24" s="93">
        <v>2</v>
      </c>
      <c r="F24" s="93">
        <v>5</v>
      </c>
      <c r="G24" s="105">
        <f>SUM(C24:F24)</f>
        <v>61</v>
      </c>
      <c r="H24" s="72"/>
      <c r="N24" s="9"/>
      <c r="P24" s="1"/>
      <c r="Q24" s="1"/>
      <c r="R24" s="1"/>
      <c r="S24" s="1"/>
      <c r="T24" s="1"/>
      <c r="U24" s="1"/>
      <c r="V24" s="1"/>
    </row>
    <row r="25" spans="1:22" ht="15.75" thickBot="1">
      <c r="A25" s="106"/>
      <c r="B25" s="107" t="s">
        <v>8</v>
      </c>
      <c r="C25" s="108">
        <f>SUM(C23:C24)</f>
        <v>27</v>
      </c>
      <c r="D25" s="108">
        <f>SUM(D23:D24)</f>
        <v>58</v>
      </c>
      <c r="E25" s="108">
        <f>SUM(E23:E24)</f>
        <v>8</v>
      </c>
      <c r="F25" s="108">
        <f>SUM(F24)</f>
        <v>5</v>
      </c>
      <c r="G25" s="109">
        <f>SUM(G23:G24)</f>
        <v>98</v>
      </c>
      <c r="H25" s="72" t="s">
        <v>17</v>
      </c>
      <c r="N25" s="18"/>
      <c r="P25" s="1"/>
      <c r="Q25" s="1"/>
      <c r="R25" s="1"/>
      <c r="S25" s="1"/>
      <c r="T25" s="1"/>
      <c r="U25" s="1"/>
      <c r="V25" s="1"/>
    </row>
    <row r="26" spans="1:22" ht="15.75" thickBot="1">
      <c r="A26" s="72"/>
      <c r="B26" s="72"/>
      <c r="C26" s="72"/>
      <c r="D26" s="72"/>
      <c r="E26" s="72"/>
      <c r="F26" s="72"/>
      <c r="G26" s="67"/>
      <c r="H26" s="72"/>
      <c r="N26" s="1"/>
      <c r="P26" s="1"/>
      <c r="Q26" s="1"/>
      <c r="R26" s="1"/>
      <c r="S26" s="1"/>
      <c r="T26" s="1"/>
      <c r="U26" s="1"/>
      <c r="V26" s="1"/>
    </row>
    <row r="27" spans="1:22" ht="18.75">
      <c r="A27" s="96" t="s">
        <v>52</v>
      </c>
      <c r="B27" s="97"/>
      <c r="C27" s="98"/>
      <c r="D27" s="98"/>
      <c r="E27" s="98"/>
      <c r="F27" s="98"/>
      <c r="G27" s="110"/>
      <c r="H27" s="72"/>
      <c r="I27" s="1"/>
      <c r="P27" s="1"/>
      <c r="Q27" s="1"/>
      <c r="R27" s="1"/>
      <c r="S27" s="1"/>
      <c r="T27" s="1"/>
      <c r="U27" s="1"/>
      <c r="V27" s="1"/>
    </row>
    <row r="28" spans="1:22" ht="15.75">
      <c r="A28" s="100" t="s">
        <v>60</v>
      </c>
      <c r="B28" s="68"/>
      <c r="C28" s="8" t="s">
        <v>42</v>
      </c>
      <c r="D28" s="8" t="s">
        <v>43</v>
      </c>
      <c r="E28" s="64" t="s">
        <v>44</v>
      </c>
      <c r="F28" s="6" t="s">
        <v>46</v>
      </c>
      <c r="G28" s="101" t="s">
        <v>8</v>
      </c>
      <c r="H28" s="7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02"/>
      <c r="B29" s="91" t="s">
        <v>48</v>
      </c>
      <c r="C29" s="111">
        <v>8</v>
      </c>
      <c r="D29" s="111">
        <v>20.7</v>
      </c>
      <c r="E29" s="111">
        <v>6</v>
      </c>
      <c r="F29" s="111">
        <v>0</v>
      </c>
      <c r="G29" s="104">
        <f>SUM(C29:F29)</f>
        <v>34.7</v>
      </c>
      <c r="H29" s="72"/>
      <c r="I29" s="1"/>
      <c r="J29" s="3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02"/>
      <c r="B30" s="92" t="s">
        <v>49</v>
      </c>
      <c r="C30" s="94">
        <v>18</v>
      </c>
      <c r="D30" s="94">
        <v>30.4</v>
      </c>
      <c r="E30" s="94">
        <v>2</v>
      </c>
      <c r="F30" s="94">
        <v>5</v>
      </c>
      <c r="G30" s="105">
        <f>SUM(C30:F30)</f>
        <v>55.4</v>
      </c>
      <c r="H30" s="7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thickBot="1">
      <c r="A31" s="106"/>
      <c r="B31" s="107" t="s">
        <v>8</v>
      </c>
      <c r="C31" s="112">
        <f>SUM(C29:C30)</f>
        <v>26</v>
      </c>
      <c r="D31" s="112">
        <f>SUM(D29:D30)</f>
        <v>51.099999999999994</v>
      </c>
      <c r="E31" s="112">
        <f>SUM(E29:E30)</f>
        <v>8</v>
      </c>
      <c r="F31" s="112">
        <f>SUM(F29:F30)</f>
        <v>5</v>
      </c>
      <c r="G31" s="109">
        <f>SUM(G29:G30)</f>
        <v>90.1</v>
      </c>
      <c r="H31" s="7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65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65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1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71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78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1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71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71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1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71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71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1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71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71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1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71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Háskóli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sverrirg</dc:creator>
  <cp:keywords/>
  <dc:description/>
  <cp:lastModifiedBy>sverrirg</cp:lastModifiedBy>
  <dcterms:created xsi:type="dcterms:W3CDTF">2011-03-04T13:51:44Z</dcterms:created>
  <dcterms:modified xsi:type="dcterms:W3CDTF">2017-04-10T14:27:54Z</dcterms:modified>
  <cp:category/>
  <cp:version/>
  <cp:contentType/>
  <cp:contentStatus/>
</cp:coreProperties>
</file>